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.1 - Odstranění nánosů" sheetId="2" r:id="rId2"/>
    <sheet name="VON - Vedlejší a ostatní ...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01.1 - Odstranění nánosů'!$C$81:$K$107</definedName>
    <definedName name="_xlnm.Print_Area" localSheetId="1">'SO 01.1 - Odstranění nánosů'!$C$69:$J$107</definedName>
    <definedName name="_xlnm.Print_Titles" localSheetId="1">'SO 01.1 - Odstranění nánosů'!$81:$81</definedName>
    <definedName name="_xlnm._FilterDatabase" localSheetId="2" hidden="1">'VON - Vedlejší a ostatní ...'!$C$83:$K$165</definedName>
    <definedName name="_xlnm.Print_Area" localSheetId="2">'VON - Vedlejší a ostatní ...'!$C$71:$J$165</definedName>
    <definedName name="_xlnm.Print_Titles" localSheetId="2">'VON - Vedlejší a ostatní ...'!$83:$83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64"/>
  <c r="BH164"/>
  <c r="BF164"/>
  <c r="BE164"/>
  <c r="T164"/>
  <c r="R164"/>
  <c r="P164"/>
  <c r="BI163"/>
  <c r="BH163"/>
  <c r="BF163"/>
  <c r="BE163"/>
  <c r="T163"/>
  <c r="R163"/>
  <c r="P163"/>
  <c r="BI159"/>
  <c r="BH159"/>
  <c r="BF159"/>
  <c r="BE159"/>
  <c r="T159"/>
  <c r="R159"/>
  <c r="P159"/>
  <c r="BI155"/>
  <c r="BH155"/>
  <c r="BF155"/>
  <c r="BE155"/>
  <c r="T155"/>
  <c r="R155"/>
  <c r="P155"/>
  <c r="BI150"/>
  <c r="BH150"/>
  <c r="BF150"/>
  <c r="BE150"/>
  <c r="T150"/>
  <c r="R150"/>
  <c r="P150"/>
  <c r="BI138"/>
  <c r="BH138"/>
  <c r="BF138"/>
  <c r="BE138"/>
  <c r="T138"/>
  <c r="R138"/>
  <c r="P138"/>
  <c r="BI134"/>
  <c r="BH134"/>
  <c r="BF134"/>
  <c r="BE134"/>
  <c r="T134"/>
  <c r="R134"/>
  <c r="P134"/>
  <c r="BI133"/>
  <c r="BH133"/>
  <c r="BF133"/>
  <c r="BE133"/>
  <c r="T133"/>
  <c r="R133"/>
  <c r="P133"/>
  <c r="BI130"/>
  <c r="BH130"/>
  <c r="BF130"/>
  <c r="BE130"/>
  <c r="T130"/>
  <c r="R130"/>
  <c r="P130"/>
  <c r="BI127"/>
  <c r="BH127"/>
  <c r="BF127"/>
  <c r="BE127"/>
  <c r="T127"/>
  <c r="R127"/>
  <c r="P127"/>
  <c r="BI124"/>
  <c r="BH124"/>
  <c r="BF124"/>
  <c r="BE124"/>
  <c r="T124"/>
  <c r="R124"/>
  <c r="P124"/>
  <c r="BI114"/>
  <c r="BH114"/>
  <c r="BF114"/>
  <c r="BE114"/>
  <c r="T114"/>
  <c r="T113"/>
  <c r="R114"/>
  <c r="R113"/>
  <c r="P114"/>
  <c r="P113"/>
  <c r="BI110"/>
  <c r="BH110"/>
  <c r="BF110"/>
  <c r="BE110"/>
  <c r="T110"/>
  <c r="R110"/>
  <c r="P110"/>
  <c r="BI109"/>
  <c r="BH109"/>
  <c r="BF109"/>
  <c r="BE109"/>
  <c r="T109"/>
  <c r="R109"/>
  <c r="P109"/>
  <c r="BI108"/>
  <c r="BH108"/>
  <c r="BF108"/>
  <c r="BE108"/>
  <c r="T108"/>
  <c r="R108"/>
  <c r="P108"/>
  <c r="BI103"/>
  <c r="BH103"/>
  <c r="BF103"/>
  <c r="BE103"/>
  <c r="T103"/>
  <c r="R103"/>
  <c r="P103"/>
  <c r="BI99"/>
  <c r="BH99"/>
  <c r="BF99"/>
  <c r="BE99"/>
  <c r="T99"/>
  <c r="R99"/>
  <c r="P99"/>
  <c r="BI95"/>
  <c r="BH95"/>
  <c r="BF95"/>
  <c r="BE95"/>
  <c r="T95"/>
  <c r="R95"/>
  <c r="P95"/>
  <c r="BI87"/>
  <c r="BH87"/>
  <c r="BF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2" r="J37"/>
  <c r="J36"/>
  <c i="1" r="AY55"/>
  <c i="2" r="J35"/>
  <c i="1" r="AX55"/>
  <c i="2" r="BI105"/>
  <c r="BH105"/>
  <c r="BF105"/>
  <c r="BE105"/>
  <c r="T105"/>
  <c r="T104"/>
  <c r="R105"/>
  <c r="R104"/>
  <c r="P105"/>
  <c r="P104"/>
  <c r="BI101"/>
  <c r="BH101"/>
  <c r="BF101"/>
  <c r="BE101"/>
  <c r="T101"/>
  <c r="R101"/>
  <c r="P101"/>
  <c r="BI98"/>
  <c r="BH98"/>
  <c r="BF98"/>
  <c r="BE98"/>
  <c r="T98"/>
  <c r="R98"/>
  <c r="P98"/>
  <c r="BI88"/>
  <c r="BH88"/>
  <c r="BF88"/>
  <c r="BE88"/>
  <c r="T88"/>
  <c r="R88"/>
  <c r="P88"/>
  <c r="BI85"/>
  <c r="BH85"/>
  <c r="BF85"/>
  <c r="BE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" r="L50"/>
  <c r="AM50"/>
  <c r="AM49"/>
  <c r="L49"/>
  <c r="AM47"/>
  <c r="L47"/>
  <c r="L45"/>
  <c r="L44"/>
  <c i="2" r="BK105"/>
  <c r="J105"/>
  <c r="BK101"/>
  <c r="J101"/>
  <c r="BK98"/>
  <c r="J98"/>
  <c r="BK88"/>
  <c r="J88"/>
  <c r="BK85"/>
  <c r="J85"/>
  <c i="1" r="AS54"/>
  <c i="3" r="BK164"/>
  <c r="J164"/>
  <c r="BK163"/>
  <c r="J163"/>
  <c r="BK159"/>
  <c r="J159"/>
  <c r="BK155"/>
  <c r="J155"/>
  <c r="BK150"/>
  <c r="J150"/>
  <c r="BK138"/>
  <c r="J138"/>
  <c r="BK134"/>
  <c r="J134"/>
  <c r="BK133"/>
  <c r="J133"/>
  <c r="BK130"/>
  <c r="J130"/>
  <c r="BK127"/>
  <c r="J127"/>
  <c r="BK124"/>
  <c r="J124"/>
  <c r="BK114"/>
  <c r="J114"/>
  <c r="BK110"/>
  <c r="J110"/>
  <c r="BK109"/>
  <c r="J109"/>
  <c r="BK108"/>
  <c r="J108"/>
  <c r="BK103"/>
  <c r="J103"/>
  <c r="BK99"/>
  <c r="J99"/>
  <c r="BK95"/>
  <c r="J95"/>
  <c r="BK87"/>
  <c r="J87"/>
  <c i="2" l="1" r="BK84"/>
  <c r="J84"/>
  <c r="J61"/>
  <c r="P84"/>
  <c r="P83"/>
  <c r="P82"/>
  <c i="1" r="AU55"/>
  <c i="2" r="R84"/>
  <c r="R83"/>
  <c r="R82"/>
  <c r="T84"/>
  <c r="T83"/>
  <c r="T82"/>
  <c i="3" r="BK86"/>
  <c r="J86"/>
  <c r="J61"/>
  <c r="P86"/>
  <c r="R86"/>
  <c r="T86"/>
  <c r="BK107"/>
  <c r="J107"/>
  <c r="J62"/>
  <c r="P107"/>
  <c r="R107"/>
  <c r="T107"/>
  <c r="BK123"/>
  <c r="J123"/>
  <c r="J64"/>
  <c r="P123"/>
  <c r="R123"/>
  <c r="T123"/>
  <c i="2" r="BK104"/>
  <c r="J104"/>
  <c r="J62"/>
  <c i="3" r="BK113"/>
  <c r="J113"/>
  <c r="J63"/>
  <c r="E48"/>
  <c r="J52"/>
  <c r="F55"/>
  <c r="BG87"/>
  <c r="BG95"/>
  <c r="BG99"/>
  <c r="BG103"/>
  <c r="BG108"/>
  <c r="BG109"/>
  <c r="BG110"/>
  <c r="BG114"/>
  <c r="BG124"/>
  <c r="BG127"/>
  <c r="BG130"/>
  <c r="BG133"/>
  <c r="BG134"/>
  <c r="BG138"/>
  <c r="BG150"/>
  <c r="BG155"/>
  <c r="BG159"/>
  <c r="BG163"/>
  <c r="BG164"/>
  <c i="2" r="E48"/>
  <c r="J52"/>
  <c r="F55"/>
  <c r="BG85"/>
  <c r="BG88"/>
  <c r="BG98"/>
  <c r="BG101"/>
  <c r="BG105"/>
  <c r="F33"/>
  <c i="1" r="AZ55"/>
  <c i="2" r="J33"/>
  <c i="1" r="AV55"/>
  <c i="2" r="F34"/>
  <c i="1" r="BA55"/>
  <c i="2" r="J34"/>
  <c i="1" r="AW55"/>
  <c i="2" r="F36"/>
  <c i="1" r="BC55"/>
  <c i="2" r="F37"/>
  <c i="1" r="BD55"/>
  <c i="3" r="F33"/>
  <c i="1" r="AZ56"/>
  <c i="3" r="J33"/>
  <c i="1" r="AV56"/>
  <c i="3" r="F34"/>
  <c i="1" r="BA56"/>
  <c i="3" r="J34"/>
  <c i="1" r="AW56"/>
  <c i="3" r="F36"/>
  <c i="1" r="BC56"/>
  <c i="3" r="F37"/>
  <c i="1" r="BD56"/>
  <c i="3" l="1" r="T85"/>
  <c r="T84"/>
  <c r="R85"/>
  <c r="R84"/>
  <c r="P85"/>
  <c r="P84"/>
  <c i="1" r="AU56"/>
  <c i="2" r="BK83"/>
  <c r="J83"/>
  <c r="J60"/>
  <c i="3" r="BK85"/>
  <c r="J85"/>
  <c r="J60"/>
  <c i="1" r="AU54"/>
  <c r="AT55"/>
  <c i="2" r="F35"/>
  <c i="1" r="BB55"/>
  <c r="BD54"/>
  <c r="W33"/>
  <c r="BC54"/>
  <c r="W32"/>
  <c r="BA54"/>
  <c r="W30"/>
  <c r="AZ54"/>
  <c r="W29"/>
  <c r="AT56"/>
  <c i="3" r="F35"/>
  <c i="1" r="BB56"/>
  <c i="2" l="1" r="BK82"/>
  <c r="J82"/>
  <c r="J59"/>
  <c i="3" r="BK84"/>
  <c r="J84"/>
  <c r="J59"/>
  <c i="1" r="BB54"/>
  <c r="W31"/>
  <c r="AV54"/>
  <c r="AK29"/>
  <c r="AY54"/>
  <c r="AW54"/>
  <c r="AK30"/>
  <c i="3" l="1" r="J30"/>
  <c i="1" r="AG56"/>
  <c i="2" r="J30"/>
  <c r="J39"/>
  <c i="1" r="AT54"/>
  <c r="AX54"/>
  <c l="1" r="AG55"/>
  <c r="AN55"/>
  <c i="3" r="J39"/>
  <c i="1" r="AN56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<sst xmlns="http://schemas.openxmlformats.org/spreadsheetml/2006/main">
  <si>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</si>
  <si>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</si>
  <si>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</si>
  <si>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</si>
  <si>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</si>
  <si>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{7a0aea42-fc66-466f-9293-6dfcc5f2ba71}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</si>
  <si>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</si>
  <si>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</si>
  <si>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</si>
  <si>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</si>
  <si>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</si>
  <si>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</si>
  <si>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</si>
  <si>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</si>
  <si>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119251014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</si>
  <si>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</si>
  <si>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</si>
  <si>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VD Labská, odstranění nánosů</t>
  </si>
  <si>
    <t>KSO:</t>
  </si>
  <si>
    <t>833</t>
  </si>
  <si>
    <t>CC-CZ:</t>
  </si>
  <si>
    <t>215</t>
  </si>
  <si>
    <t>Místo:</t>
  </si>
  <si>
    <t>Špindlerův Mlýn</t>
  </si>
  <si>
    <t>Datum:</t>
  </si>
  <si>
    <t>27.6.2025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</si>
  <si>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</si>
  <si>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</si>
  <si>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</si>
  <si>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</si>
  <si>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</si>
  <si>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</si>
  <si>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</si>
  <si>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</si>
  <si>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</si>
  <si>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True</t>
  </si>
  <si>
    <t>Zpracovatel:</t>
  </si>
  <si>
    <t/>
  </si>
  <si>
    <t>Ing. Eva Morkesová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</si>
  <si>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</si>
  <si>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</si>
  <si>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</si>
  <si>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</si>
  <si>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</si>
  <si>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</si>
  <si>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</si>
  <si>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</si>
  <si>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</si>
  <si>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</si>
  <si>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</si>
  <si>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</si>
  <si>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</si>
  <si>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</si>
  <si>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</si>
  <si>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</si>
  <si>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</si>
  <si>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</si>
  <si>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</si>
  <si>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</si>
  <si>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</si>
  <si>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</si>
  <si>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</si>
  <si>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</si>
  <si>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</si>
  <si>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</si>
  <si>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</si>
  <si>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</si>
  <si>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</si>
  <si>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</si>
  <si>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</si>
  <si>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</si>
  <si>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</si>
  <si>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</si>
  <si>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</si>
  <si>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</si>
  <si>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</si>
  <si>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</si>
  <si>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</si>
  <si>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</si>
  <si>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</si>
  <si>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</si>
  <si>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Odstranění nánosů</t>
  </si>
  <si>
    <t>STA</t>
  </si>
  <si>
    <t>1</t>
  </si>
  <si>
    <t>{d2de43ea-6239-44f0-81d4-77926210ee70}</t>
  </si>
  <si>
    <t>833 1</t>
  </si>
  <si>
    <t>2</t>
  </si>
  <si>
    <t>VON</t>
  </si>
  <si>
    <t>Vedlejší a ostatní náklady</t>
  </si>
  <si>
    <t>{93de540a-5ddd-4b96-a93e-63f16b3052a8}</t>
  </si>
  <si>
    <t>KRYCÍ LIST SOUPISU PRACÍ</t>
  </si>
  <si>
    <t>Objekt:</t>
  </si>
  <si>
    <t>SO 01.1 - Odstranění nánosů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</si>
  <si>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</si>
  <si>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</si>
  <si>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</si>
  <si>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</si>
  <si>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</si>
  <si>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</si>
  <si>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VRN5 - Výzisk celkem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</si>
  <si>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</si>
  <si>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</si>
  <si>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</si>
  <si>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</si>
  <si>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</si>
  <si>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</si>
  <si>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</si>
  <si>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</si>
  <si>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</si>
  <si>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</si>
  <si>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</si>
  <si>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</si>
  <si>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</si>
  <si>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</si>
  <si>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</si>
  <si>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</si>
  <si>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</si>
  <si>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</si>
  <si>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AGR 01.1.0</t>
  </si>
  <si>
    <t>Kosení travin a vodních rostlin a jejich likvidace</t>
  </si>
  <si>
    <t>m2</t>
  </si>
  <si>
    <t>4</t>
  </si>
  <si>
    <t>1226791529</t>
  </si>
  <si>
    <t>VV</t>
  </si>
  <si>
    <t>případné porosty na nánosech, včetně likvidace pokoseného, viz příloha A.</t>
  </si>
  <si>
    <t>2600,0</t>
  </si>
  <si>
    <t>AGR 01.1.1</t>
  </si>
  <si>
    <t>Vytěžení nánosů běžnou mechanizací</t>
  </si>
  <si>
    <t>m3</t>
  </si>
  <si>
    <t>1517920548</t>
  </si>
  <si>
    <t>P</t>
  </si>
  <si>
    <t>Poznámka k položce:_x000d_
Zhotovitel zvolí způsob vytěžení nánosů dle svých možností, zvyklostí, technického a technologického vybavení. Při stanovení nabídkové ceny zohlední veškeré náklady pro zdárné provedení a průběžnou kontrolu (např. jímky, hrázky a rýhy pro odklon proudu, vysakovací laguny, čerpání vod, příjezdné komunikace z místního materiálu apod.).
Položka se vztahuje pro jakoukoliv třídu těžitelnosti zeminy i horniny, včetně ručního provádění prací v ochranných pásmech inženýrských sítí a v omezených prostorách, např. pod mosty.</t>
  </si>
  <si>
    <t>včetně těžení v blízkosti štěrkové přehrážky pro opakované uvolnění profilu před průceznými otvory (cca 2 x 125 m3)</t>
  </si>
  <si>
    <t>včetně uvolnění průcezných otvorů štěrkové přehrážky, 8 ks, DN 600 mm, dl. 5 m (1x - cca 12 m3)</t>
  </si>
  <si>
    <t>včetně opakovaného uvolnění průcezných otvorů štěrkové přehrážky (bez odvozu materiálu - 2x)</t>
  </si>
  <si>
    <t>včetně odvodňovacích koryt pro stavbu</t>
  </si>
  <si>
    <t>včetně zřízení a likvidace přístupových komunikací ve zdrži z místního materiálu</t>
  </si>
  <si>
    <t>7360+5860</t>
  </si>
  <si>
    <t>19050+12</t>
  </si>
  <si>
    <t>Součet</t>
  </si>
  <si>
    <t>3</t>
  </si>
  <si>
    <t>AGR 01.1.2</t>
  </si>
  <si>
    <t>Přemístění vytěženého materiálu vodorovně i svisle na jakoukoliv vzdálenost, včetně veškeré manipulace (přehození, nakládání, překládání, vykládání, skládání apod.) a případných nákladů spojených s deponováním materiálu (např. poplatek za uložení na meziskládce, úprava meziskládky, úprava staveniště a přilehlých použitých ploch ...)</t>
  </si>
  <si>
    <t>-409784164</t>
  </si>
  <si>
    <t xml:space="preserve">Poznámka k položce:_x000d_
Položka se vztahuje pro jakoukoliv třídu těžitelnosti zeminy i horniny a platí pro výkopek i sypaninu. </t>
  </si>
  <si>
    <t>32282,0</t>
  </si>
  <si>
    <t>AGR 01.1.3</t>
  </si>
  <si>
    <t>Likvidace vytěženého materiálu dle platné legislativy, včetně případného poplatku za uložení</t>
  </si>
  <si>
    <t>-767175869</t>
  </si>
  <si>
    <t xml:space="preserve">Poznámka k položce:_x000d_
V PŘÍPADĚ ODKUPU TUTO POLOŽKU NEVYPLŇUJTE!
Při odkupu vyzískaného říčního materiálu uveďtě jednotkovou cenu pouze v položce AGR 01.1.4. Jednotkovou cenu položky AGR 01.1.3 nevyplňujte!
Likvidace v souladu se zákonem č. 541/2020 Sb., o odpadech a jeho prováděcími předpisy.
</t>
  </si>
  <si>
    <t>VRN5</t>
  </si>
  <si>
    <t>Výzisk celkem</t>
  </si>
  <si>
    <t>5</t>
  </si>
  <si>
    <t>AGR 01.1.4</t>
  </si>
  <si>
    <t>Odkup vyzískaného říčního materiálu</t>
  </si>
  <si>
    <t>53884116</t>
  </si>
  <si>
    <t>Poznámka k položce:_x000d_
V PŘÍPADĚ LIKVIDACE TUTO POLOŽKU NEVYPLŇUJTE!
Při likvidaci vytěženého materiálu uveďtě jednotkovou cenu pouze v položce AGR 01.1.3. Jednotkovou cenu položky AGR 01.1.4 nevyplňujte!
Zhotovitel bere na vědomí, že nános je odkupován jako surový říční materiál a nejedná se o výrobek. Objednatel proto kromě již poskytnutých informací neposkytuje žádné certifikace ani obdobné doklady. Vlastnické právo k nánosu a rizika s tím spojená přechází z objednatele na zhotovitele okamžikem jeho vytěžení z vodního prostředí.
Zhotovitel při stanovení nabídkové ceny za odkup zohlednil veškeré náklady spojené s úpravou vytěženého materiálu, jako je například odvodnění, třídění, drcení, zajištění případných rozborů a zkoušek nezbytných pro jeho využití v souladu s platnou legislativou. Dále zohlednil i skutečnost, že část vytěženého materiálu nemusí být druhotně využitelná (např. komunální odpad, dřevní hmota).</t>
  </si>
  <si>
    <t>-32282,0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</si>
  <si>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</si>
  <si>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</si>
  <si>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</si>
  <si>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</si>
  <si>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</si>
  <si>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</si>
  <si>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</si>
  <si>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</si>
  <si>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</si>
  <si>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</si>
  <si>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</si>
  <si>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</si>
  <si>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</si>
  <si>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</si>
  <si>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1777436239</t>
  </si>
  <si>
    <t>- zajištění zázemí stavby v ZS vč. vybavení (např. stavební buňka, mobilní WC, ...) - zřízení, odstranění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</si>
  <si>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</si>
  <si>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</si>
  <si>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</si>
  <si>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</si>
  <si>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</si>
  <si>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0111</t>
  </si>
  <si>
    <t>Zajištění obnovy stávající příjezdové panelové komunikace</t>
  </si>
  <si>
    <t>-2010877630</t>
  </si>
  <si>
    <t>obnova stávající panelové cesty při jejím případném porušení (výměna porušených panelů za neporušené)</t>
  </si>
  <si>
    <t>celková předpokládaná využívaná panelová plocha 60,0 x 3,0 m</t>
  </si>
  <si>
    <t>0112</t>
  </si>
  <si>
    <t>Zajištění obnovy stávající příjezdové asfaltové komunikace</t>
  </si>
  <si>
    <t>-1580384035</t>
  </si>
  <si>
    <t>obnova stávající příjezdové asfaltové komunikace při jejím případném porušení</t>
  </si>
  <si>
    <t>předpokládaná plocha využívané zpevněné asfaltové komunikace (100 x 3 m)</t>
  </si>
  <si>
    <t>011312</t>
  </si>
  <si>
    <t>Zajištění obnovy stávající štěrkové komunikace</t>
  </si>
  <si>
    <t>-1494517221</t>
  </si>
  <si>
    <t>obnova stávající štěrkové cesty při jejím případném porušení</t>
  </si>
  <si>
    <t>předpokládaná plocha využívané nezpevněné komunikace 80,0 x 3,0 m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</si>
  <si>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</si>
  <si>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</si>
  <si>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</si>
  <si>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</si>
  <si>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</si>
  <si>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262144</t>
  </si>
  <si>
    <t>323141254</t>
  </si>
  <si>
    <t>6</t>
  </si>
  <si>
    <t>0221</t>
  </si>
  <si>
    <t>Zpracování povodňového plánu stavby dle §71 zákona č. 254/2001 Sb. včetně zajištění schválení příslušnými orgány správy a Povodím Labe, státní podnik</t>
  </si>
  <si>
    <t>349137634</t>
  </si>
  <si>
    <t>7</t>
  </si>
  <si>
    <t>023</t>
  </si>
  <si>
    <t>Vypracování projektu skutečného provedení díla</t>
  </si>
  <si>
    <t>-1396893829</t>
  </si>
  <si>
    <t>viz "Obchodní podmínky pro zhotovení stavby čl. 12.2"</t>
  </si>
  <si>
    <t>03</t>
  </si>
  <si>
    <t>Geodetické práce a vytýčení - ostatní náklady</t>
  </si>
  <si>
    <t>8</t>
  </si>
  <si>
    <t>0123R</t>
  </si>
  <si>
    <t>Zajištění veškerých geodetických prací souvisejících s realizací díla</t>
  </si>
  <si>
    <t>soub</t>
  </si>
  <si>
    <t>-1261861668</t>
  </si>
  <si>
    <t xml:space="preserve">- vytyčení stavby, </t>
  </si>
  <si>
    <t>- průběžná měření,</t>
  </si>
  <si>
    <t>- zaměření skutečného stavu po dokončení stavby,</t>
  </si>
  <si>
    <t>- ověření polohy hranic pozemků,</t>
  </si>
  <si>
    <t>- v případě těžení sedimentů, potvrzení splnění parametrů akce</t>
  </si>
  <si>
    <t>- v případě těžení sedimentů, průběžné měření pro potřeby fakturace</t>
  </si>
  <si>
    <t>- v případě těžení sedimentů, zaměření před realizací (ověření množství z PD)</t>
  </si>
  <si>
    <t>09</t>
  </si>
  <si>
    <t>Ostatní náklady</t>
  </si>
  <si>
    <t>9</t>
  </si>
  <si>
    <t>037</t>
  </si>
  <si>
    <t>Zajištění písemných souhlasných vyjádření všech dotčených vlastníků a případných uživatelů všech pozemků dotčených stavbou s jejich konečnou úpravou po dokončení prací</t>
  </si>
  <si>
    <t>590102601</t>
  </si>
  <si>
    <t>viz příloha A.</t>
  </si>
  <si>
    <t>10</t>
  </si>
  <si>
    <t>0931</t>
  </si>
  <si>
    <t>Provedení pasportizace stávajících nemovitostí (vč. pozemků) a jejich příslušenství, zajištění fotodokumentace stávajícího stavu přístupových komunikací</t>
  </si>
  <si>
    <t>-345017939</t>
  </si>
  <si>
    <t>11</t>
  </si>
  <si>
    <t>094</t>
  </si>
  <si>
    <t>Zajištění vytýčení veškerých podzemních zařízení vedení IS</t>
  </si>
  <si>
    <t>343883476</t>
  </si>
  <si>
    <t>095</t>
  </si>
  <si>
    <t>Zajištění šetření o podzemních sítích vč. zajištění nových vyjádření v případě, že před realizací pozbyly platnosti</t>
  </si>
  <si>
    <t>-950534932</t>
  </si>
  <si>
    <t>13</t>
  </si>
  <si>
    <t>09920</t>
  </si>
  <si>
    <t>Odborné odlovení rybí obsádky v prostoru staveniště</t>
  </si>
  <si>
    <t>1298441471</t>
  </si>
  <si>
    <t>ve vazbě na pohyb hladiny při zvýšených srážkových úhrnech může nastat i opakovaně</t>
  </si>
  <si>
    <t>14</t>
  </si>
  <si>
    <t>0992111</t>
  </si>
  <si>
    <t>Zajištění průzkumu, biologického dozoru a servisu odborně způsobilou osobou</t>
  </si>
  <si>
    <t>-1696972170</t>
  </si>
  <si>
    <t xml:space="preserve">viz příloha A. </t>
  </si>
  <si>
    <t>biologický dozor a servis po dobu stavby</t>
  </si>
  <si>
    <t>zajištění terénního monitoringu staveniště</t>
  </si>
  <si>
    <t>zajištění záchranného odlovu a přesunu živočichů a rostlin</t>
  </si>
  <si>
    <t>koordinace prací biologického servisu</t>
  </si>
  <si>
    <t>sledování výskytu ochranářsky významných organismů</t>
  </si>
  <si>
    <t>zajištění plnění podmínek orgánu ochrany přírody</t>
  </si>
  <si>
    <t>záchranný odlov a přesun živočichů a rostlin</t>
  </si>
  <si>
    <t>vedení statistik o transferech živočichů a rostlin</t>
  </si>
  <si>
    <t xml:space="preserve">zpracování zprávy o výsledcích biologického dozoru </t>
  </si>
  <si>
    <t>15</t>
  </si>
  <si>
    <t>0993</t>
  </si>
  <si>
    <t>Zajištění dopravně inženýrských opatření</t>
  </si>
  <si>
    <t>199041512</t>
  </si>
  <si>
    <t>- zajištění dopravně inženýrských opatření</t>
  </si>
  <si>
    <t>- zajištění zřízení a likvidace dopravního značení včetně případné světelné signalizace</t>
  </si>
  <si>
    <t>- zajištění vydání dopravně inženýrského rozhodnutí</t>
  </si>
  <si>
    <t>16</t>
  </si>
  <si>
    <t>0993000</t>
  </si>
  <si>
    <t>Zajištění zhotovení plánu bezpečnosti a ochrany zdraví při práci</t>
  </si>
  <si>
    <t>-1544081195</t>
  </si>
  <si>
    <t>Poznámka k položce:_x000d_
Koordinátor bezpečnosti a ochrany zdraví při práci (BOZP) musí při zpracování plánu BOZP a jeho následné koordinaci jednat nestranně a nezávisle na zhotoviteli, a to i v případě, že je jím finančně hrazen. Pro výkon své funkce musí mít zajištěny podmínky, které umožňují rozhodování bez vnějšího ovlivňování, aby nedocházelo ke střetu zájmů. Koordinace BOZP a související dokumentace musí být v souladu se zákonem č. 309/2006 Sb., o zajištění dalších podmínek bezpečnosti a ochrany zdraví při práci, a s ostatními souvisejícími právními předpisy. Koordinátor musí splňovat požadavky odborné způsobilosti stanovené platnou legislativou, včetně příslušné kvalifikace. Zároveň musí být zajištěna transparentnost vztahů mezi koordinátorem, zhotovitelem a stavebníkem tak, aby nebyla ohrožena jeho nestrannost. Koordinátor BOZP nesmí být smluvně vázán způsobem, který by mohl narušit jeho nezávislost nebo omezit jeho rozhodovací pravomoci.</t>
  </si>
  <si>
    <t>zajistí zhotovitel nezávislou oprávěnou osobou</t>
  </si>
  <si>
    <t>17</t>
  </si>
  <si>
    <t>09968</t>
  </si>
  <si>
    <t>Čištění vozovek splachováním vodou povrchu podkladu nebo krytu živičného, betonového nebo dlážděného</t>
  </si>
  <si>
    <t>679184914</t>
  </si>
  <si>
    <t>čištění během stavby (opakovaně) a po dokončení vodou z mobilních zdrojů, viz příloha A.</t>
  </si>
  <si>
    <t>výjezd od staveniště</t>
  </si>
  <si>
    <t>18</t>
  </si>
  <si>
    <t>09991</t>
  </si>
  <si>
    <t>Zajištění fotodokumentace veškerých konstrukcí, které budou v průběhu výstavby skryty nebo zakryty</t>
  </si>
  <si>
    <t>908985401</t>
  </si>
  <si>
    <t>19</t>
  </si>
  <si>
    <t>099911</t>
  </si>
  <si>
    <t>Zajištění vedení průběžné evidence odpadů</t>
  </si>
  <si>
    <t>-117423291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</si>
</sst>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33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33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28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31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37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37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45</v>
      </c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4"/>
      <c r="BE37" s="38"/>
    </row>
    <row r="41" s="2" customFormat="1" ht="6.96" customHeight="1">
      <c r="A41" s="38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4"/>
      <c r="BE41" s="38"/>
    </row>
    <row r="42" s="2" customFormat="1" ht="24.96" customHeight="1">
      <c r="A42" s="38"/>
      <c r="B42" s="39"/>
      <c r="C42" s="23" t="s">
        <v>54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119251014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VD Labská, odstranění nánosů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2" t="str">
        <f>IF(K8="","",K8)</f>
        <v>Špindlerův Mlýn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3" t="str">
        <f>IF(AN8= "","",AN8)</f>
        <v>27.6.2025</v>
      </c>
      <c r="AN47" s="73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5" t="str">
        <f>IF(E11= "","",E11)</f>
        <v>Povodí Labe, státní podnik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34</v>
      </c>
      <c r="AJ49" s="40"/>
      <c r="AK49" s="40"/>
      <c r="AL49" s="40"/>
      <c r="AM49" s="74" t="str">
        <f>IF(E17="","",E17)</f>
        <v>Povodí Labe, státní podnik</v>
      </c>
      <c r="AN49" s="65"/>
      <c r="AO49" s="65"/>
      <c r="AP49" s="65"/>
      <c r="AQ49" s="40"/>
      <c r="AR49" s="44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8"/>
    </row>
    <row r="50" s="2" customFormat="1" ht="15.15" customHeight="1">
      <c r="A50" s="38"/>
      <c r="B50" s="39"/>
      <c r="C50" s="32" t="s">
        <v>32</v>
      </c>
      <c r="D50" s="40"/>
      <c r="E50" s="40"/>
      <c r="F50" s="40"/>
      <c r="G50" s="40"/>
      <c r="H50" s="40"/>
      <c r="I50" s="40"/>
      <c r="J50" s="40"/>
      <c r="K50" s="40"/>
      <c r="L50" s="65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4" t="str">
        <f>IF(E20="","",E20)</f>
        <v>Ing. Eva Morkesová</v>
      </c>
      <c r="AN50" s="65"/>
      <c r="AO50" s="65"/>
      <c r="AP50" s="65"/>
      <c r="AQ50" s="40"/>
      <c r="AR50" s="44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8"/>
    </row>
    <row r="52" s="2" customFormat="1" ht="29.28" customHeight="1">
      <c r="A52" s="38"/>
      <c r="B52" s="39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4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8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37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01.1 - Odstranění nánosů'!J30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'SO 01.1 - Odstranění nánosů'!P82</f>
        <v>0</v>
      </c>
      <c r="AV55" s="121">
        <f>'SO 01.1 - Odstranění nánosů'!J33</f>
        <v>0</v>
      </c>
      <c r="AW55" s="121">
        <f>'SO 01.1 - Odstranění nánosů'!J34</f>
        <v>0</v>
      </c>
      <c r="AX55" s="121">
        <f>'SO 01.1 - Odstranění nánosů'!J35</f>
        <v>0</v>
      </c>
      <c r="AY55" s="121">
        <f>'SO 01.1 - Odstranění nánosů'!J36</f>
        <v>0</v>
      </c>
      <c r="AZ55" s="121">
        <f>'SO 01.1 - Odstranění nánosů'!F33</f>
        <v>0</v>
      </c>
      <c r="BA55" s="121">
        <f>'SO 01.1 - Odstranění nánosů'!F34</f>
        <v>0</v>
      </c>
      <c r="BB55" s="121">
        <f>'SO 01.1 - Odstranění nánosů'!F35</f>
        <v>0</v>
      </c>
      <c r="BC55" s="121">
        <f>'SO 01.1 - Odstranění nánosů'!F36</f>
        <v>0</v>
      </c>
      <c r="BD55" s="123">
        <f>'SO 01.1 - Odstranění nánosů'!F37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85</v>
      </c>
      <c r="CM55" s="124" t="s">
        <v>86</v>
      </c>
    </row>
    <row r="56" s="7" customFormat="1" ht="16.5" customHeight="1">
      <c r="A56" s="112" t="s">
        <v>79</v>
      </c>
      <c r="B56" s="113"/>
      <c r="C56" s="114"/>
      <c r="D56" s="115" t="s">
        <v>87</v>
      </c>
      <c r="E56" s="115"/>
      <c r="F56" s="115"/>
      <c r="G56" s="115"/>
      <c r="H56" s="115"/>
      <c r="I56" s="116"/>
      <c r="J56" s="115" t="s">
        <v>88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'VON - Vedlejší a ostatní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87</v>
      </c>
      <c r="AR56" s="119"/>
      <c r="AS56" s="125">
        <v>0</v>
      </c>
      <c r="AT56" s="126">
        <f>ROUND(SUM(AV56:AW56),2)</f>
        <v>0</v>
      </c>
      <c r="AU56" s="127">
        <f>'VON - Vedlejší a ostatní ...'!P84</f>
        <v>0</v>
      </c>
      <c r="AV56" s="126">
        <f>'VON - Vedlejší a ostatní ...'!J33</f>
        <v>0</v>
      </c>
      <c r="AW56" s="126">
        <f>'VON - Vedlejší a ostatní ...'!J34</f>
        <v>0</v>
      </c>
      <c r="AX56" s="126">
        <f>'VON - Vedlejší a ostatní ...'!J35</f>
        <v>0</v>
      </c>
      <c r="AY56" s="126">
        <f>'VON - Vedlejší a ostatní ...'!J36</f>
        <v>0</v>
      </c>
      <c r="AZ56" s="126">
        <f>'VON - Vedlejší a ostatní ...'!F33</f>
        <v>0</v>
      </c>
      <c r="BA56" s="126">
        <f>'VON - Vedlejší a ostatní ...'!F34</f>
        <v>0</v>
      </c>
      <c r="BB56" s="126">
        <f>'VON - Vedlejší a ostatní ...'!F35</f>
        <v>0</v>
      </c>
      <c r="BC56" s="126">
        <f>'VON - Vedlejší a ostatní ...'!F36</f>
        <v>0</v>
      </c>
      <c r="BD56" s="128">
        <f>'VON - Vedlejší a ostatní ...'!F37</f>
        <v>0</v>
      </c>
      <c r="BE56" s="7"/>
      <c r="BT56" s="124" t="s">
        <v>83</v>
      </c>
      <c r="BV56" s="124" t="s">
        <v>77</v>
      </c>
      <c r="BW56" s="124" t="s">
        <v>89</v>
      </c>
      <c r="BX56" s="124" t="s">
        <v>5</v>
      </c>
      <c r="CL56" s="124" t="s">
        <v>37</v>
      </c>
      <c r="CM56" s="124" t="s">
        <v>86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Znohsl++ZrASM9UnF4S/m4Pdc4J29RXSPqY05Z4LkXxKYBMGqSutgsveVq+jTxz2v61qUjj1yvw3S1zJsx1TEA==" hashValue="+Mvo0rf49eNbFRjV7GboVL9JneCwyxFpad3te2Yu6SxMKD097B3KQ8+fTTqbHneOL0WOOigwuspDQDbvLPMMN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.1 - Odstranění nánosů'!C2" display="/"/>
    <hyperlink ref="A56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86</v>
      </c>
    </row>
    <row r="4" hidden="1" s="1" customFormat="1" ht="24.96" customHeight="1">
      <c r="B4" s="20"/>
      <c r="D4" s="131" t="s">
        <v>90</v>
      </c>
      <c r="L4" s="20"/>
      <c r="M4" s="132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VD Labská, odstranění nánosů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91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92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85</v>
      </c>
      <c r="G11" s="38"/>
      <c r="H11" s="38"/>
      <c r="I11" s="133" t="s">
        <v>20</v>
      </c>
      <c r="J11" s="137" t="s">
        <v>21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22</v>
      </c>
      <c r="E12" s="38"/>
      <c r="F12" s="137" t="s">
        <v>23</v>
      </c>
      <c r="G12" s="38"/>
      <c r="H12" s="38"/>
      <c r="I12" s="133" t="s">
        <v>24</v>
      </c>
      <c r="J12" s="138" t="str">
        <f>'Rekapitulace stavby'!AN8</f>
        <v>27.6.2025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28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29</v>
      </c>
      <c r="F15" s="38"/>
      <c r="G15" s="38"/>
      <c r="H15" s="38"/>
      <c r="I15" s="133" t="s">
        <v>30</v>
      </c>
      <c r="J15" s="137" t="s">
        <v>31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32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30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34</v>
      </c>
      <c r="E20" s="38"/>
      <c r="F20" s="38"/>
      <c r="G20" s="38"/>
      <c r="H20" s="38"/>
      <c r="I20" s="133" t="s">
        <v>27</v>
      </c>
      <c r="J20" s="137" t="s">
        <v>28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29</v>
      </c>
      <c r="F21" s="38"/>
      <c r="G21" s="38"/>
      <c r="H21" s="38"/>
      <c r="I21" s="133" t="s">
        <v>30</v>
      </c>
      <c r="J21" s="137" t="s">
        <v>31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36</v>
      </c>
      <c r="E23" s="38"/>
      <c r="F23" s="38"/>
      <c r="G23" s="38"/>
      <c r="H23" s="38"/>
      <c r="I23" s="133" t="s">
        <v>27</v>
      </c>
      <c r="J23" s="137" t="s">
        <v>37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38</v>
      </c>
      <c r="F24" s="38"/>
      <c r="G24" s="38"/>
      <c r="H24" s="38"/>
      <c r="I24" s="133" t="s">
        <v>30</v>
      </c>
      <c r="J24" s="137" t="s">
        <v>37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39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41</v>
      </c>
      <c r="E30" s="38"/>
      <c r="F30" s="38"/>
      <c r="G30" s="38"/>
      <c r="H30" s="38"/>
      <c r="I30" s="38"/>
      <c r="J30" s="145">
        <f>ROUND(J82,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43</v>
      </c>
      <c r="G32" s="38"/>
      <c r="H32" s="38"/>
      <c r="I32" s="146" t="s">
        <v>42</v>
      </c>
      <c r="J32" s="146" t="s">
        <v>44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45</v>
      </c>
      <c r="E33" s="133" t="s">
        <v>46</v>
      </c>
      <c r="F33" s="148">
        <f>ROUND((SUM(BE82:BE107)),  2)</f>
        <v>0</v>
      </c>
      <c r="G33" s="38"/>
      <c r="H33" s="38"/>
      <c r="I33" s="149">
        <v>0.20999999999999999</v>
      </c>
      <c r="J33" s="148">
        <f>ROUND(((SUM(BE82:BE107))*I33),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47</v>
      </c>
      <c r="F34" s="148">
        <f>ROUND((SUM(BF82:BF107)),  2)</f>
        <v>0</v>
      </c>
      <c r="G34" s="38"/>
      <c r="H34" s="38"/>
      <c r="I34" s="149">
        <v>0.12</v>
      </c>
      <c r="J34" s="148">
        <f>ROUND(((SUM(BF82:BF107))*I34),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33" t="s">
        <v>45</v>
      </c>
      <c r="E35" s="133" t="s">
        <v>48</v>
      </c>
      <c r="F35" s="148">
        <f>ROUND((SUM(BG82:BG107)),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49</v>
      </c>
      <c r="F36" s="148">
        <f>ROUND((SUM(BH82:BH107)),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50</v>
      </c>
      <c r="F37" s="148">
        <f>ROUND((SUM(BI82:BI107)),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VD Labská, odstranění nánosů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70" t="str">
        <f>E9</f>
        <v>SO 01.1 - Odstranění nánosů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>Špindlerův Mlýn</v>
      </c>
      <c r="G52" s="40"/>
      <c r="H52" s="40"/>
      <c r="I52" s="32" t="s">
        <v>24</v>
      </c>
      <c r="J52" s="73" t="str">
        <f>IF(J12="","",J12)</f>
        <v>27.6.2025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26</v>
      </c>
      <c r="D54" s="40"/>
      <c r="E54" s="40"/>
      <c r="F54" s="27" t="str">
        <f>E15</f>
        <v>Povodí Labe, státní podnik</v>
      </c>
      <c r="G54" s="40"/>
      <c r="H54" s="40"/>
      <c r="I54" s="32" t="s">
        <v>34</v>
      </c>
      <c r="J54" s="36" t="str">
        <f>E21</f>
        <v>Povodí Labe, státní podnik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32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Eva Morkesová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73</v>
      </c>
      <c r="D59" s="40"/>
      <c r="E59" s="40"/>
      <c r="F59" s="40"/>
      <c r="G59" s="40"/>
      <c r="H59" s="40"/>
      <c r="I59" s="40"/>
      <c r="J59" s="103">
        <f>J82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hidden="1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J104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5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100</v>
      </c>
      <c r="D69" s="40"/>
      <c r="E69" s="40"/>
      <c r="F69" s="40"/>
      <c r="G69" s="40"/>
      <c r="H69" s="40"/>
      <c r="I69" s="40"/>
      <c r="J69" s="40"/>
      <c r="K69" s="40"/>
      <c r="L69" s="135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1" t="str">
        <f>E7</f>
        <v>VD Labská, odstranění nánosů</v>
      </c>
      <c r="F72" s="32"/>
      <c r="G72" s="32"/>
      <c r="H72" s="32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91</v>
      </c>
      <c r="D73" s="40"/>
      <c r="E73" s="40"/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70" t="str">
        <f>E9</f>
        <v>SO 01.1 - Odstranění nánosů</v>
      </c>
      <c r="F74" s="40"/>
      <c r="G74" s="40"/>
      <c r="H74" s="40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22</v>
      </c>
      <c r="D76" s="40"/>
      <c r="E76" s="40"/>
      <c r="F76" s="27" t="str">
        <f>F12</f>
        <v>Špindlerův Mlýn</v>
      </c>
      <c r="G76" s="40"/>
      <c r="H76" s="40"/>
      <c r="I76" s="32" t="s">
        <v>24</v>
      </c>
      <c r="J76" s="73" t="str">
        <f>IF(J12="","",J12)</f>
        <v>27.6.2025</v>
      </c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26</v>
      </c>
      <c r="D78" s="40"/>
      <c r="E78" s="40"/>
      <c r="F78" s="27" t="str">
        <f>E15</f>
        <v>Povodí Labe, státní podnik</v>
      </c>
      <c r="G78" s="40"/>
      <c r="H78" s="40"/>
      <c r="I78" s="32" t="s">
        <v>34</v>
      </c>
      <c r="J78" s="36" t="str">
        <f>E21</f>
        <v>Povodí Labe, státní podnik</v>
      </c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32</v>
      </c>
      <c r="D79" s="40"/>
      <c r="E79" s="40"/>
      <c r="F79" s="27" t="str">
        <f>IF(E18="","",E18)</f>
        <v>Vyplň údaj</v>
      </c>
      <c r="G79" s="40"/>
      <c r="H79" s="40"/>
      <c r="I79" s="32" t="s">
        <v>36</v>
      </c>
      <c r="J79" s="36" t="str">
        <f>E24</f>
        <v>Ing. Eva Morkesová</v>
      </c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8"/>
      <c r="B81" s="179"/>
      <c r="C81" s="180" t="s">
        <v>101</v>
      </c>
      <c r="D81" s="181" t="s">
        <v>60</v>
      </c>
      <c r="E81" s="181" t="s">
        <v>56</v>
      </c>
      <c r="F81" s="181" t="s">
        <v>57</v>
      </c>
      <c r="G81" s="181" t="s">
        <v>102</v>
      </c>
      <c r="H81" s="181" t="s">
        <v>103</v>
      </c>
      <c r="I81" s="181" t="s">
        <v>104</v>
      </c>
      <c r="J81" s="182" t="s">
        <v>95</v>
      </c>
      <c r="K81" s="183" t="s">
        <v>105</v>
      </c>
      <c r="L81" s="184"/>
      <c r="M81" s="93" t="s">
        <v>37</v>
      </c>
      <c r="N81" s="94" t="s">
        <v>45</v>
      </c>
      <c r="O81" s="94" t="s">
        <v>106</v>
      </c>
      <c r="P81" s="94" t="s">
        <v>107</v>
      </c>
      <c r="Q81" s="94" t="s">
        <v>108</v>
      </c>
      <c r="R81" s="94" t="s">
        <v>109</v>
      </c>
      <c r="S81" s="94" t="s">
        <v>110</v>
      </c>
      <c r="T81" s="95" t="s">
        <v>111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8"/>
      <c r="B82" s="39"/>
      <c r="C82" s="100" t="s">
        <v>112</v>
      </c>
      <c r="D82" s="40"/>
      <c r="E82" s="40"/>
      <c r="F82" s="40"/>
      <c r="G82" s="40"/>
      <c r="H82" s="40"/>
      <c r="I82" s="40"/>
      <c r="J82" s="185">
        <f>BK82</f>
        <v>0</v>
      </c>
      <c r="K82" s="40"/>
      <c r="L82" s="44"/>
      <c r="M82" s="96"/>
      <c r="N82" s="186"/>
      <c r="O82" s="97"/>
      <c r="P82" s="187">
        <f>P83</f>
        <v>0</v>
      </c>
      <c r="Q82" s="97"/>
      <c r="R82" s="187">
        <f>R83</f>
        <v>0</v>
      </c>
      <c r="S82" s="97"/>
      <c r="T82" s="188">
        <f>T83</f>
        <v>46.486080000000001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74</v>
      </c>
      <c r="AU82" s="17" t="s">
        <v>96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74</v>
      </c>
      <c r="E83" s="193" t="s">
        <v>113</v>
      </c>
      <c r="F83" s="193" t="s">
        <v>114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P84+P104</f>
        <v>0</v>
      </c>
      <c r="Q83" s="198"/>
      <c r="R83" s="199">
        <f>R84+R104</f>
        <v>0</v>
      </c>
      <c r="S83" s="198"/>
      <c r="T83" s="200">
        <f>T84+T104</f>
        <v>46.486080000000001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83</v>
      </c>
      <c r="AT83" s="202" t="s">
        <v>74</v>
      </c>
      <c r="AU83" s="202" t="s">
        <v>75</v>
      </c>
      <c r="AY83" s="201" t="s">
        <v>115</v>
      </c>
      <c r="BK83" s="203">
        <f>BK84+BK104</f>
        <v>0</v>
      </c>
    </row>
    <row r="84" s="12" customFormat="1" ht="22.8" customHeight="1">
      <c r="A84" s="12"/>
      <c r="B84" s="190"/>
      <c r="C84" s="191"/>
      <c r="D84" s="192" t="s">
        <v>74</v>
      </c>
      <c r="E84" s="204" t="s">
        <v>83</v>
      </c>
      <c r="F84" s="204" t="s">
        <v>116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SUM(P85:P103)</f>
        <v>0</v>
      </c>
      <c r="Q84" s="198"/>
      <c r="R84" s="199">
        <f>SUM(R85:R103)</f>
        <v>0</v>
      </c>
      <c r="S84" s="198"/>
      <c r="T84" s="200">
        <f>SUM(T85:T103)</f>
        <v>46.486080000000001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83</v>
      </c>
      <c r="AT84" s="202" t="s">
        <v>74</v>
      </c>
      <c r="AU84" s="202" t="s">
        <v>83</v>
      </c>
      <c r="AY84" s="201" t="s">
        <v>115</v>
      </c>
      <c r="BK84" s="203">
        <f>SUM(BK85:BK103)</f>
        <v>0</v>
      </c>
    </row>
    <row r="85" s="2" customFormat="1" ht="16.5" customHeight="1">
      <c r="A85" s="38"/>
      <c r="B85" s="39"/>
      <c r="C85" s="206" t="s">
        <v>83</v>
      </c>
      <c r="D85" s="206" t="s">
        <v>117</v>
      </c>
      <c r="E85" s="207" t="s">
        <v>118</v>
      </c>
      <c r="F85" s="208" t="s">
        <v>119</v>
      </c>
      <c r="G85" s="209" t="s">
        <v>120</v>
      </c>
      <c r="H85" s="210">
        <v>2600</v>
      </c>
      <c r="I85" s="211"/>
      <c r="J85" s="212">
        <f>ROUND(I85*H85,2)</f>
        <v>0</v>
      </c>
      <c r="K85" s="213"/>
      <c r="L85" s="44"/>
      <c r="M85" s="214" t="s">
        <v>37</v>
      </c>
      <c r="N85" s="215" t="s">
        <v>48</v>
      </c>
      <c r="O85" s="85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8" t="s">
        <v>121</v>
      </c>
      <c r="AT85" s="218" t="s">
        <v>117</v>
      </c>
      <c r="AU85" s="218" t="s">
        <v>86</v>
      </c>
      <c r="AY85" s="17" t="s">
        <v>115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7" t="s">
        <v>121</v>
      </c>
      <c r="BK85" s="219">
        <f>ROUND(I85*H85,2)</f>
        <v>0</v>
      </c>
      <c r="BL85" s="17" t="s">
        <v>121</v>
      </c>
      <c r="BM85" s="218" t="s">
        <v>122</v>
      </c>
    </row>
    <row r="86" s="13" customFormat="1">
      <c r="A86" s="13"/>
      <c r="B86" s="220"/>
      <c r="C86" s="221"/>
      <c r="D86" s="222" t="s">
        <v>123</v>
      </c>
      <c r="E86" s="223" t="s">
        <v>37</v>
      </c>
      <c r="F86" s="224" t="s">
        <v>124</v>
      </c>
      <c r="G86" s="221"/>
      <c r="H86" s="223" t="s">
        <v>37</v>
      </c>
      <c r="I86" s="225"/>
      <c r="J86" s="221"/>
      <c r="K86" s="221"/>
      <c r="L86" s="226"/>
      <c r="M86" s="227"/>
      <c r="N86" s="228"/>
      <c r="O86" s="228"/>
      <c r="P86" s="228"/>
      <c r="Q86" s="228"/>
      <c r="R86" s="228"/>
      <c r="S86" s="228"/>
      <c r="T86" s="229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0" t="s">
        <v>123</v>
      </c>
      <c r="AU86" s="230" t="s">
        <v>86</v>
      </c>
      <c r="AV86" s="13" t="s">
        <v>83</v>
      </c>
      <c r="AW86" s="13" t="s">
        <v>35</v>
      </c>
      <c r="AX86" s="13" t="s">
        <v>75</v>
      </c>
      <c r="AY86" s="230" t="s">
        <v>115</v>
      </c>
    </row>
    <row r="87" s="14" customFormat="1">
      <c r="A87" s="14"/>
      <c r="B87" s="231"/>
      <c r="C87" s="232"/>
      <c r="D87" s="222" t="s">
        <v>123</v>
      </c>
      <c r="E87" s="233" t="s">
        <v>37</v>
      </c>
      <c r="F87" s="234" t="s">
        <v>125</v>
      </c>
      <c r="G87" s="232"/>
      <c r="H87" s="235">
        <v>2600</v>
      </c>
      <c r="I87" s="236"/>
      <c r="J87" s="232"/>
      <c r="K87" s="232"/>
      <c r="L87" s="237"/>
      <c r="M87" s="238"/>
      <c r="N87" s="239"/>
      <c r="O87" s="239"/>
      <c r="P87" s="239"/>
      <c r="Q87" s="239"/>
      <c r="R87" s="239"/>
      <c r="S87" s="239"/>
      <c r="T87" s="240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1" t="s">
        <v>123</v>
      </c>
      <c r="AU87" s="241" t="s">
        <v>86</v>
      </c>
      <c r="AV87" s="14" t="s">
        <v>86</v>
      </c>
      <c r="AW87" s="14" t="s">
        <v>35</v>
      </c>
      <c r="AX87" s="14" t="s">
        <v>83</v>
      </c>
      <c r="AY87" s="241" t="s">
        <v>115</v>
      </c>
    </row>
    <row r="88" s="2" customFormat="1" ht="16.5" customHeight="1">
      <c r="A88" s="38"/>
      <c r="B88" s="39"/>
      <c r="C88" s="206" t="s">
        <v>86</v>
      </c>
      <c r="D88" s="206" t="s">
        <v>117</v>
      </c>
      <c r="E88" s="207" t="s">
        <v>126</v>
      </c>
      <c r="F88" s="208" t="s">
        <v>127</v>
      </c>
      <c r="G88" s="209" t="s">
        <v>128</v>
      </c>
      <c r="H88" s="210">
        <v>32282</v>
      </c>
      <c r="I88" s="211"/>
      <c r="J88" s="212">
        <f>ROUND(I88*H88,2)</f>
        <v>0</v>
      </c>
      <c r="K88" s="213"/>
      <c r="L88" s="44"/>
      <c r="M88" s="214" t="s">
        <v>37</v>
      </c>
      <c r="N88" s="215" t="s">
        <v>48</v>
      </c>
      <c r="O88" s="85"/>
      <c r="P88" s="216">
        <f>O88*H88</f>
        <v>0</v>
      </c>
      <c r="Q88" s="216">
        <v>0</v>
      </c>
      <c r="R88" s="216">
        <f>Q88*H88</f>
        <v>0</v>
      </c>
      <c r="S88" s="216">
        <v>0.0014400000000000001</v>
      </c>
      <c r="T88" s="217">
        <f>S88*H88</f>
        <v>46.486080000000001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8" t="s">
        <v>121</v>
      </c>
      <c r="AT88" s="218" t="s">
        <v>117</v>
      </c>
      <c r="AU88" s="218" t="s">
        <v>86</v>
      </c>
      <c r="AY88" s="17" t="s">
        <v>115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7" t="s">
        <v>121</v>
      </c>
      <c r="BK88" s="219">
        <f>ROUND(I88*H88,2)</f>
        <v>0</v>
      </c>
      <c r="BL88" s="17" t="s">
        <v>121</v>
      </c>
      <c r="BM88" s="218" t="s">
        <v>129</v>
      </c>
    </row>
    <row r="89" s="2" customFormat="1">
      <c r="A89" s="38"/>
      <c r="B89" s="39"/>
      <c r="C89" s="40"/>
      <c r="D89" s="222" t="s">
        <v>130</v>
      </c>
      <c r="E89" s="40"/>
      <c r="F89" s="242" t="s">
        <v>131</v>
      </c>
      <c r="G89" s="40"/>
      <c r="H89" s="40"/>
      <c r="I89" s="243"/>
      <c r="J89" s="40"/>
      <c r="K89" s="40"/>
      <c r="L89" s="44"/>
      <c r="M89" s="244"/>
      <c r="N89" s="245"/>
      <c r="O89" s="85"/>
      <c r="P89" s="85"/>
      <c r="Q89" s="85"/>
      <c r="R89" s="85"/>
      <c r="S89" s="85"/>
      <c r="T89" s="86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130</v>
      </c>
      <c r="AU89" s="17" t="s">
        <v>86</v>
      </c>
    </row>
    <row r="90" s="13" customFormat="1">
      <c r="A90" s="13"/>
      <c r="B90" s="220"/>
      <c r="C90" s="221"/>
      <c r="D90" s="222" t="s">
        <v>123</v>
      </c>
      <c r="E90" s="223" t="s">
        <v>37</v>
      </c>
      <c r="F90" s="224" t="s">
        <v>132</v>
      </c>
      <c r="G90" s="221"/>
      <c r="H90" s="223" t="s">
        <v>37</v>
      </c>
      <c r="I90" s="225"/>
      <c r="J90" s="221"/>
      <c r="K90" s="221"/>
      <c r="L90" s="226"/>
      <c r="M90" s="227"/>
      <c r="N90" s="228"/>
      <c r="O90" s="228"/>
      <c r="P90" s="228"/>
      <c r="Q90" s="228"/>
      <c r="R90" s="228"/>
      <c r="S90" s="228"/>
      <c r="T90" s="22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0" t="s">
        <v>123</v>
      </c>
      <c r="AU90" s="230" t="s">
        <v>86</v>
      </c>
      <c r="AV90" s="13" t="s">
        <v>83</v>
      </c>
      <c r="AW90" s="13" t="s">
        <v>35</v>
      </c>
      <c r="AX90" s="13" t="s">
        <v>75</v>
      </c>
      <c r="AY90" s="230" t="s">
        <v>115</v>
      </c>
    </row>
    <row r="91" s="13" customFormat="1">
      <c r="A91" s="13"/>
      <c r="B91" s="220"/>
      <c r="C91" s="221"/>
      <c r="D91" s="222" t="s">
        <v>123</v>
      </c>
      <c r="E91" s="223" t="s">
        <v>37</v>
      </c>
      <c r="F91" s="224" t="s">
        <v>133</v>
      </c>
      <c r="G91" s="221"/>
      <c r="H91" s="223" t="s">
        <v>37</v>
      </c>
      <c r="I91" s="225"/>
      <c r="J91" s="221"/>
      <c r="K91" s="221"/>
      <c r="L91" s="226"/>
      <c r="M91" s="227"/>
      <c r="N91" s="228"/>
      <c r="O91" s="228"/>
      <c r="P91" s="228"/>
      <c r="Q91" s="228"/>
      <c r="R91" s="228"/>
      <c r="S91" s="228"/>
      <c r="T91" s="22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0" t="s">
        <v>123</v>
      </c>
      <c r="AU91" s="230" t="s">
        <v>86</v>
      </c>
      <c r="AV91" s="13" t="s">
        <v>83</v>
      </c>
      <c r="AW91" s="13" t="s">
        <v>35</v>
      </c>
      <c r="AX91" s="13" t="s">
        <v>75</v>
      </c>
      <c r="AY91" s="230" t="s">
        <v>115</v>
      </c>
    </row>
    <row r="92" s="13" customFormat="1">
      <c r="A92" s="13"/>
      <c r="B92" s="220"/>
      <c r="C92" s="221"/>
      <c r="D92" s="222" t="s">
        <v>123</v>
      </c>
      <c r="E92" s="223" t="s">
        <v>37</v>
      </c>
      <c r="F92" s="224" t="s">
        <v>134</v>
      </c>
      <c r="G92" s="221"/>
      <c r="H92" s="223" t="s">
        <v>37</v>
      </c>
      <c r="I92" s="225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123</v>
      </c>
      <c r="AU92" s="230" t="s">
        <v>86</v>
      </c>
      <c r="AV92" s="13" t="s">
        <v>83</v>
      </c>
      <c r="AW92" s="13" t="s">
        <v>35</v>
      </c>
      <c r="AX92" s="13" t="s">
        <v>75</v>
      </c>
      <c r="AY92" s="230" t="s">
        <v>115</v>
      </c>
    </row>
    <row r="93" s="13" customFormat="1">
      <c r="A93" s="13"/>
      <c r="B93" s="220"/>
      <c r="C93" s="221"/>
      <c r="D93" s="222" t="s">
        <v>123</v>
      </c>
      <c r="E93" s="223" t="s">
        <v>37</v>
      </c>
      <c r="F93" s="224" t="s">
        <v>135</v>
      </c>
      <c r="G93" s="221"/>
      <c r="H93" s="223" t="s">
        <v>37</v>
      </c>
      <c r="I93" s="225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0" t="s">
        <v>123</v>
      </c>
      <c r="AU93" s="230" t="s">
        <v>86</v>
      </c>
      <c r="AV93" s="13" t="s">
        <v>83</v>
      </c>
      <c r="AW93" s="13" t="s">
        <v>35</v>
      </c>
      <c r="AX93" s="13" t="s">
        <v>75</v>
      </c>
      <c r="AY93" s="230" t="s">
        <v>115</v>
      </c>
    </row>
    <row r="94" s="13" customFormat="1">
      <c r="A94" s="13"/>
      <c r="B94" s="220"/>
      <c r="C94" s="221"/>
      <c r="D94" s="222" t="s">
        <v>123</v>
      </c>
      <c r="E94" s="223" t="s">
        <v>37</v>
      </c>
      <c r="F94" s="224" t="s">
        <v>136</v>
      </c>
      <c r="G94" s="221"/>
      <c r="H94" s="223" t="s">
        <v>37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123</v>
      </c>
      <c r="AU94" s="230" t="s">
        <v>86</v>
      </c>
      <c r="AV94" s="13" t="s">
        <v>83</v>
      </c>
      <c r="AW94" s="13" t="s">
        <v>35</v>
      </c>
      <c r="AX94" s="13" t="s">
        <v>75</v>
      </c>
      <c r="AY94" s="230" t="s">
        <v>115</v>
      </c>
    </row>
    <row r="95" s="14" customFormat="1">
      <c r="A95" s="14"/>
      <c r="B95" s="231"/>
      <c r="C95" s="232"/>
      <c r="D95" s="222" t="s">
        <v>123</v>
      </c>
      <c r="E95" s="233" t="s">
        <v>37</v>
      </c>
      <c r="F95" s="234" t="s">
        <v>137</v>
      </c>
      <c r="G95" s="232"/>
      <c r="H95" s="235">
        <v>13220</v>
      </c>
      <c r="I95" s="236"/>
      <c r="J95" s="232"/>
      <c r="K95" s="232"/>
      <c r="L95" s="237"/>
      <c r="M95" s="238"/>
      <c r="N95" s="239"/>
      <c r="O95" s="239"/>
      <c r="P95" s="239"/>
      <c r="Q95" s="239"/>
      <c r="R95" s="239"/>
      <c r="S95" s="239"/>
      <c r="T95" s="24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1" t="s">
        <v>123</v>
      </c>
      <c r="AU95" s="241" t="s">
        <v>86</v>
      </c>
      <c r="AV95" s="14" t="s">
        <v>86</v>
      </c>
      <c r="AW95" s="14" t="s">
        <v>35</v>
      </c>
      <c r="AX95" s="14" t="s">
        <v>75</v>
      </c>
      <c r="AY95" s="241" t="s">
        <v>115</v>
      </c>
    </row>
    <row r="96" s="14" customFormat="1">
      <c r="A96" s="14"/>
      <c r="B96" s="231"/>
      <c r="C96" s="232"/>
      <c r="D96" s="222" t="s">
        <v>123</v>
      </c>
      <c r="E96" s="233" t="s">
        <v>37</v>
      </c>
      <c r="F96" s="234" t="s">
        <v>138</v>
      </c>
      <c r="G96" s="232"/>
      <c r="H96" s="235">
        <v>19062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1" t="s">
        <v>123</v>
      </c>
      <c r="AU96" s="241" t="s">
        <v>86</v>
      </c>
      <c r="AV96" s="14" t="s">
        <v>86</v>
      </c>
      <c r="AW96" s="14" t="s">
        <v>35</v>
      </c>
      <c r="AX96" s="14" t="s">
        <v>75</v>
      </c>
      <c r="AY96" s="241" t="s">
        <v>115</v>
      </c>
    </row>
    <row r="97" s="15" customFormat="1">
      <c r="A97" s="15"/>
      <c r="B97" s="246"/>
      <c r="C97" s="247"/>
      <c r="D97" s="222" t="s">
        <v>123</v>
      </c>
      <c r="E97" s="248" t="s">
        <v>37</v>
      </c>
      <c r="F97" s="249" t="s">
        <v>139</v>
      </c>
      <c r="G97" s="247"/>
      <c r="H97" s="250">
        <v>32282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123</v>
      </c>
      <c r="AU97" s="256" t="s">
        <v>86</v>
      </c>
      <c r="AV97" s="15" t="s">
        <v>121</v>
      </c>
      <c r="AW97" s="15" t="s">
        <v>35</v>
      </c>
      <c r="AX97" s="15" t="s">
        <v>83</v>
      </c>
      <c r="AY97" s="256" t="s">
        <v>115</v>
      </c>
    </row>
    <row r="98" s="2" customFormat="1" ht="90" customHeight="1">
      <c r="A98" s="38"/>
      <c r="B98" s="39"/>
      <c r="C98" s="206" t="s">
        <v>140</v>
      </c>
      <c r="D98" s="206" t="s">
        <v>117</v>
      </c>
      <c r="E98" s="207" t="s">
        <v>141</v>
      </c>
      <c r="F98" s="208" t="s">
        <v>142</v>
      </c>
      <c r="G98" s="209" t="s">
        <v>128</v>
      </c>
      <c r="H98" s="210">
        <v>32282</v>
      </c>
      <c r="I98" s="211"/>
      <c r="J98" s="212">
        <f>ROUND(I98*H98,2)</f>
        <v>0</v>
      </c>
      <c r="K98" s="213"/>
      <c r="L98" s="44"/>
      <c r="M98" s="214" t="s">
        <v>37</v>
      </c>
      <c r="N98" s="215" t="s">
        <v>48</v>
      </c>
      <c r="O98" s="85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8" t="s">
        <v>121</v>
      </c>
      <c r="AT98" s="218" t="s">
        <v>117</v>
      </c>
      <c r="AU98" s="218" t="s">
        <v>86</v>
      </c>
      <c r="AY98" s="17" t="s">
        <v>115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7" t="s">
        <v>121</v>
      </c>
      <c r="BK98" s="219">
        <f>ROUND(I98*H98,2)</f>
        <v>0</v>
      </c>
      <c r="BL98" s="17" t="s">
        <v>121</v>
      </c>
      <c r="BM98" s="218" t="s">
        <v>143</v>
      </c>
    </row>
    <row r="99" s="2" customFormat="1">
      <c r="A99" s="38"/>
      <c r="B99" s="39"/>
      <c r="C99" s="40"/>
      <c r="D99" s="222" t="s">
        <v>130</v>
      </c>
      <c r="E99" s="40"/>
      <c r="F99" s="242" t="s">
        <v>144</v>
      </c>
      <c r="G99" s="40"/>
      <c r="H99" s="40"/>
      <c r="I99" s="243"/>
      <c r="J99" s="40"/>
      <c r="K99" s="40"/>
      <c r="L99" s="44"/>
      <c r="M99" s="244"/>
      <c r="N99" s="245"/>
      <c r="O99" s="85"/>
      <c r="P99" s="85"/>
      <c r="Q99" s="85"/>
      <c r="R99" s="85"/>
      <c r="S99" s="85"/>
      <c r="T99" s="86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130</v>
      </c>
      <c r="AU99" s="17" t="s">
        <v>86</v>
      </c>
    </row>
    <row r="100" s="14" customFormat="1">
      <c r="A100" s="14"/>
      <c r="B100" s="231"/>
      <c r="C100" s="232"/>
      <c r="D100" s="222" t="s">
        <v>123</v>
      </c>
      <c r="E100" s="233" t="s">
        <v>37</v>
      </c>
      <c r="F100" s="234" t="s">
        <v>145</v>
      </c>
      <c r="G100" s="232"/>
      <c r="H100" s="235">
        <v>32282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123</v>
      </c>
      <c r="AU100" s="241" t="s">
        <v>86</v>
      </c>
      <c r="AV100" s="14" t="s">
        <v>86</v>
      </c>
      <c r="AW100" s="14" t="s">
        <v>35</v>
      </c>
      <c r="AX100" s="14" t="s">
        <v>83</v>
      </c>
      <c r="AY100" s="241" t="s">
        <v>115</v>
      </c>
    </row>
    <row r="101" s="2" customFormat="1" ht="24.15" customHeight="1">
      <c r="A101" s="38"/>
      <c r="B101" s="39"/>
      <c r="C101" s="206" t="s">
        <v>121</v>
      </c>
      <c r="D101" s="206" t="s">
        <v>117</v>
      </c>
      <c r="E101" s="207" t="s">
        <v>146</v>
      </c>
      <c r="F101" s="208" t="s">
        <v>147</v>
      </c>
      <c r="G101" s="209" t="s">
        <v>128</v>
      </c>
      <c r="H101" s="210">
        <v>32282</v>
      </c>
      <c r="I101" s="211"/>
      <c r="J101" s="212">
        <f>ROUND(I101*H101,2)</f>
        <v>0</v>
      </c>
      <c r="K101" s="213"/>
      <c r="L101" s="44"/>
      <c r="M101" s="214" t="s">
        <v>37</v>
      </c>
      <c r="N101" s="215" t="s">
        <v>48</v>
      </c>
      <c r="O101" s="85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8" t="s">
        <v>121</v>
      </c>
      <c r="AT101" s="218" t="s">
        <v>117</v>
      </c>
      <c r="AU101" s="218" t="s">
        <v>86</v>
      </c>
      <c r="AY101" s="17" t="s">
        <v>115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7" t="s">
        <v>121</v>
      </c>
      <c r="BK101" s="219">
        <f>ROUND(I101*H101,2)</f>
        <v>0</v>
      </c>
      <c r="BL101" s="17" t="s">
        <v>121</v>
      </c>
      <c r="BM101" s="218" t="s">
        <v>148</v>
      </c>
    </row>
    <row r="102" s="2" customFormat="1">
      <c r="A102" s="38"/>
      <c r="B102" s="39"/>
      <c r="C102" s="40"/>
      <c r="D102" s="222" t="s">
        <v>130</v>
      </c>
      <c r="E102" s="40"/>
      <c r="F102" s="242" t="s">
        <v>149</v>
      </c>
      <c r="G102" s="40"/>
      <c r="H102" s="40"/>
      <c r="I102" s="243"/>
      <c r="J102" s="40"/>
      <c r="K102" s="40"/>
      <c r="L102" s="44"/>
      <c r="M102" s="244"/>
      <c r="N102" s="245"/>
      <c r="O102" s="85"/>
      <c r="P102" s="85"/>
      <c r="Q102" s="85"/>
      <c r="R102" s="85"/>
      <c r="S102" s="85"/>
      <c r="T102" s="86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130</v>
      </c>
      <c r="AU102" s="17" t="s">
        <v>86</v>
      </c>
    </row>
    <row r="103" s="14" customFormat="1">
      <c r="A103" s="14"/>
      <c r="B103" s="231"/>
      <c r="C103" s="232"/>
      <c r="D103" s="222" t="s">
        <v>123</v>
      </c>
      <c r="E103" s="233" t="s">
        <v>37</v>
      </c>
      <c r="F103" s="234" t="s">
        <v>145</v>
      </c>
      <c r="G103" s="232"/>
      <c r="H103" s="235">
        <v>32282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123</v>
      </c>
      <c r="AU103" s="241" t="s">
        <v>86</v>
      </c>
      <c r="AV103" s="14" t="s">
        <v>86</v>
      </c>
      <c r="AW103" s="14" t="s">
        <v>35</v>
      </c>
      <c r="AX103" s="14" t="s">
        <v>83</v>
      </c>
      <c r="AY103" s="241" t="s">
        <v>115</v>
      </c>
    </row>
    <row r="104" s="12" customFormat="1" ht="22.8" customHeight="1">
      <c r="A104" s="12"/>
      <c r="B104" s="190"/>
      <c r="C104" s="191"/>
      <c r="D104" s="192" t="s">
        <v>74</v>
      </c>
      <c r="E104" s="204" t="s">
        <v>150</v>
      </c>
      <c r="F104" s="204" t="s">
        <v>151</v>
      </c>
      <c r="G104" s="191"/>
      <c r="H104" s="191"/>
      <c r="I104" s="194"/>
      <c r="J104" s="205">
        <f>BK104</f>
        <v>0</v>
      </c>
      <c r="K104" s="191"/>
      <c r="L104" s="196"/>
      <c r="M104" s="197"/>
      <c r="N104" s="198"/>
      <c r="O104" s="198"/>
      <c r="P104" s="199">
        <f>SUM(P105:P107)</f>
        <v>0</v>
      </c>
      <c r="Q104" s="198"/>
      <c r="R104" s="199">
        <f>SUM(R105:R107)</f>
        <v>0</v>
      </c>
      <c r="S104" s="198"/>
      <c r="T104" s="200">
        <f>SUM(T105:T107)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121</v>
      </c>
      <c r="AT104" s="202" t="s">
        <v>74</v>
      </c>
      <c r="AU104" s="202" t="s">
        <v>83</v>
      </c>
      <c r="AY104" s="201" t="s">
        <v>115</v>
      </c>
      <c r="BK104" s="203">
        <f>SUM(BK105:BK107)</f>
        <v>0</v>
      </c>
    </row>
    <row r="105" s="2" customFormat="1" ht="16.5" customHeight="1">
      <c r="A105" s="38"/>
      <c r="B105" s="39"/>
      <c r="C105" s="206" t="s">
        <v>152</v>
      </c>
      <c r="D105" s="206" t="s">
        <v>117</v>
      </c>
      <c r="E105" s="207" t="s">
        <v>153</v>
      </c>
      <c r="F105" s="208" t="s">
        <v>154</v>
      </c>
      <c r="G105" s="209" t="s">
        <v>128</v>
      </c>
      <c r="H105" s="210">
        <v>-32282</v>
      </c>
      <c r="I105" s="211"/>
      <c r="J105" s="212">
        <f>ROUND(I105*H105,2)</f>
        <v>0</v>
      </c>
      <c r="K105" s="213"/>
      <c r="L105" s="44"/>
      <c r="M105" s="214" t="s">
        <v>37</v>
      </c>
      <c r="N105" s="215" t="s">
        <v>48</v>
      </c>
      <c r="O105" s="85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8" t="s">
        <v>121</v>
      </c>
      <c r="AT105" s="218" t="s">
        <v>117</v>
      </c>
      <c r="AU105" s="218" t="s">
        <v>86</v>
      </c>
      <c r="AY105" s="17" t="s">
        <v>115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7" t="s">
        <v>121</v>
      </c>
      <c r="BK105" s="219">
        <f>ROUND(I105*H105,2)</f>
        <v>0</v>
      </c>
      <c r="BL105" s="17" t="s">
        <v>121</v>
      </c>
      <c r="BM105" s="218" t="s">
        <v>155</v>
      </c>
    </row>
    <row r="106" s="2" customFormat="1">
      <c r="A106" s="38"/>
      <c r="B106" s="39"/>
      <c r="C106" s="40"/>
      <c r="D106" s="222" t="s">
        <v>130</v>
      </c>
      <c r="E106" s="40"/>
      <c r="F106" s="242" t="s">
        <v>156</v>
      </c>
      <c r="G106" s="40"/>
      <c r="H106" s="40"/>
      <c r="I106" s="243"/>
      <c r="J106" s="40"/>
      <c r="K106" s="40"/>
      <c r="L106" s="44"/>
      <c r="M106" s="244"/>
      <c r="N106" s="245"/>
      <c r="O106" s="85"/>
      <c r="P106" s="85"/>
      <c r="Q106" s="85"/>
      <c r="R106" s="85"/>
      <c r="S106" s="85"/>
      <c r="T106" s="86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130</v>
      </c>
      <c r="AU106" s="17" t="s">
        <v>86</v>
      </c>
    </row>
    <row r="107" s="14" customFormat="1">
      <c r="A107" s="14"/>
      <c r="B107" s="231"/>
      <c r="C107" s="232"/>
      <c r="D107" s="222" t="s">
        <v>123</v>
      </c>
      <c r="E107" s="233" t="s">
        <v>37</v>
      </c>
      <c r="F107" s="234" t="s">
        <v>157</v>
      </c>
      <c r="G107" s="232"/>
      <c r="H107" s="235">
        <v>-32282</v>
      </c>
      <c r="I107" s="236"/>
      <c r="J107" s="232"/>
      <c r="K107" s="232"/>
      <c r="L107" s="237"/>
      <c r="M107" s="257"/>
      <c r="N107" s="258"/>
      <c r="O107" s="258"/>
      <c r="P107" s="258"/>
      <c r="Q107" s="258"/>
      <c r="R107" s="258"/>
      <c r="S107" s="258"/>
      <c r="T107" s="25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1" t="s">
        <v>123</v>
      </c>
      <c r="AU107" s="241" t="s">
        <v>86</v>
      </c>
      <c r="AV107" s="14" t="s">
        <v>86</v>
      </c>
      <c r="AW107" s="14" t="s">
        <v>35</v>
      </c>
      <c r="AX107" s="14" t="s">
        <v>83</v>
      </c>
      <c r="AY107" s="241" t="s">
        <v>115</v>
      </c>
    </row>
    <row r="108" s="2" customFormat="1" ht="6.96" customHeight="1">
      <c r="A108" s="38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4"/>
      <c r="M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</sheetData>
  <sheetProtection sheet="1" autoFilter="0" formatColumns="0" formatRows="0" objects="1" scenarios="1" spinCount="100000" saltValue="q6ajjsrwqg2d+pEMEMbdonXNRljX0Uy+ewNXHj1erpvlY86Z3Vyki1RO7XxEtMz5f9lSUeD3tdVxpwaZ4s5jLg==" hashValue="RBzWsP2bkbzA/d6ZqkB7fJvkFYbyzyPPk1xlegDQMpz7jh3NRZ6/zLeDgSTXXeH6/EVq6oHfrtRyh2q3sfzc9Q==" algorithmName="SHA-512" password="CC35"/>
  <autoFilter ref="C81:K1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86</v>
      </c>
    </row>
    <row r="4" hidden="1" s="1" customFormat="1" ht="24.96" customHeight="1">
      <c r="B4" s="20"/>
      <c r="D4" s="131" t="s">
        <v>90</v>
      </c>
      <c r="L4" s="20"/>
      <c r="M4" s="132" t="s">
        <v>10</v>
      </c>
      <c r="AT4" s="17" t="s">
        <v>35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3" t="s">
        <v>16</v>
      </c>
      <c r="L6" s="20"/>
    </row>
    <row r="7" hidden="1" s="1" customFormat="1" ht="16.5" customHeight="1">
      <c r="B7" s="20"/>
      <c r="E7" s="134" t="str">
        <f>'Rekapitulace stavby'!K6</f>
        <v>VD Labská, odstranění nánosů</v>
      </c>
      <c r="F7" s="133"/>
      <c r="G7" s="133"/>
      <c r="H7" s="133"/>
      <c r="L7" s="20"/>
    </row>
    <row r="8" hidden="1" s="2" customFormat="1" ht="12" customHeight="1">
      <c r="A8" s="38"/>
      <c r="B8" s="44"/>
      <c r="C8" s="38"/>
      <c r="D8" s="133" t="s">
        <v>91</v>
      </c>
      <c r="E8" s="38"/>
      <c r="F8" s="38"/>
      <c r="G8" s="38"/>
      <c r="H8" s="38"/>
      <c r="I8" s="38"/>
      <c r="J8" s="38"/>
      <c r="K8" s="38"/>
      <c r="L8" s="13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6" t="s">
        <v>158</v>
      </c>
      <c r="F9" s="38"/>
      <c r="G9" s="38"/>
      <c r="H9" s="38"/>
      <c r="I9" s="38"/>
      <c r="J9" s="38"/>
      <c r="K9" s="38"/>
      <c r="L9" s="13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3" t="s">
        <v>18</v>
      </c>
      <c r="E11" s="38"/>
      <c r="F11" s="137" t="s">
        <v>37</v>
      </c>
      <c r="G11" s="38"/>
      <c r="H11" s="38"/>
      <c r="I11" s="133" t="s">
        <v>20</v>
      </c>
      <c r="J11" s="137" t="s">
        <v>21</v>
      </c>
      <c r="K11" s="38"/>
      <c r="L11" s="13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3" t="s">
        <v>22</v>
      </c>
      <c r="E12" s="38"/>
      <c r="F12" s="137" t="s">
        <v>23</v>
      </c>
      <c r="G12" s="38"/>
      <c r="H12" s="38"/>
      <c r="I12" s="133" t="s">
        <v>24</v>
      </c>
      <c r="J12" s="138" t="str">
        <f>'Rekapitulace stavby'!AN8</f>
        <v>27.6.2025</v>
      </c>
      <c r="K12" s="38"/>
      <c r="L12" s="13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3" t="s">
        <v>26</v>
      </c>
      <c r="E14" s="38"/>
      <c r="F14" s="38"/>
      <c r="G14" s="38"/>
      <c r="H14" s="38"/>
      <c r="I14" s="133" t="s">
        <v>27</v>
      </c>
      <c r="J14" s="137" t="s">
        <v>28</v>
      </c>
      <c r="K14" s="38"/>
      <c r="L14" s="13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7" t="s">
        <v>29</v>
      </c>
      <c r="F15" s="38"/>
      <c r="G15" s="38"/>
      <c r="H15" s="38"/>
      <c r="I15" s="133" t="s">
        <v>30</v>
      </c>
      <c r="J15" s="137" t="s">
        <v>31</v>
      </c>
      <c r="K15" s="38"/>
      <c r="L15" s="13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3" t="s">
        <v>32</v>
      </c>
      <c r="E17" s="38"/>
      <c r="F17" s="38"/>
      <c r="G17" s="38"/>
      <c r="H17" s="38"/>
      <c r="I17" s="133" t="s">
        <v>27</v>
      </c>
      <c r="J17" s="33" t="str">
        <f>'Rekapitulace stavby'!AN13</f>
        <v>Vyplň údaj</v>
      </c>
      <c r="K17" s="38"/>
      <c r="L17" s="13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7"/>
      <c r="G18" s="137"/>
      <c r="H18" s="137"/>
      <c r="I18" s="133" t="s">
        <v>30</v>
      </c>
      <c r="J18" s="33" t="str">
        <f>'Rekapitulace stavby'!AN14</f>
        <v>Vyplň údaj</v>
      </c>
      <c r="K18" s="38"/>
      <c r="L18" s="13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3" t="s">
        <v>34</v>
      </c>
      <c r="E20" s="38"/>
      <c r="F20" s="38"/>
      <c r="G20" s="38"/>
      <c r="H20" s="38"/>
      <c r="I20" s="133" t="s">
        <v>27</v>
      </c>
      <c r="J20" s="137" t="s">
        <v>28</v>
      </c>
      <c r="K20" s="38"/>
      <c r="L20" s="13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7" t="s">
        <v>29</v>
      </c>
      <c r="F21" s="38"/>
      <c r="G21" s="38"/>
      <c r="H21" s="38"/>
      <c r="I21" s="133" t="s">
        <v>30</v>
      </c>
      <c r="J21" s="137" t="s">
        <v>31</v>
      </c>
      <c r="K21" s="38"/>
      <c r="L21" s="13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3" t="s">
        <v>36</v>
      </c>
      <c r="E23" s="38"/>
      <c r="F23" s="38"/>
      <c r="G23" s="38"/>
      <c r="H23" s="38"/>
      <c r="I23" s="133" t="s">
        <v>27</v>
      </c>
      <c r="J23" s="137" t="s">
        <v>37</v>
      </c>
      <c r="K23" s="38"/>
      <c r="L23" s="13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7" t="s">
        <v>38</v>
      </c>
      <c r="F24" s="38"/>
      <c r="G24" s="38"/>
      <c r="H24" s="38"/>
      <c r="I24" s="133" t="s">
        <v>30</v>
      </c>
      <c r="J24" s="137" t="s">
        <v>37</v>
      </c>
      <c r="K24" s="38"/>
      <c r="L24" s="13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3" t="s">
        <v>39</v>
      </c>
      <c r="E26" s="38"/>
      <c r="F26" s="38"/>
      <c r="G26" s="38"/>
      <c r="H26" s="38"/>
      <c r="I26" s="38"/>
      <c r="J26" s="38"/>
      <c r="K26" s="38"/>
      <c r="L26" s="13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71.25" customHeight="1">
      <c r="A27" s="139"/>
      <c r="B27" s="140"/>
      <c r="C27" s="139"/>
      <c r="D27" s="139"/>
      <c r="E27" s="141" t="s">
        <v>40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13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4" t="s">
        <v>41</v>
      </c>
      <c r="E30" s="38"/>
      <c r="F30" s="38"/>
      <c r="G30" s="38"/>
      <c r="H30" s="38"/>
      <c r="I30" s="38"/>
      <c r="J30" s="145">
        <f>ROUND(J84, 2)</f>
        <v>0</v>
      </c>
      <c r="K30" s="38"/>
      <c r="L30" s="13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3"/>
      <c r="E31" s="143"/>
      <c r="F31" s="143"/>
      <c r="G31" s="143"/>
      <c r="H31" s="143"/>
      <c r="I31" s="143"/>
      <c r="J31" s="143"/>
      <c r="K31" s="143"/>
      <c r="L31" s="13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6" t="s">
        <v>43</v>
      </c>
      <c r="G32" s="38"/>
      <c r="H32" s="38"/>
      <c r="I32" s="146" t="s">
        <v>42</v>
      </c>
      <c r="J32" s="146" t="s">
        <v>44</v>
      </c>
      <c r="K32" s="38"/>
      <c r="L32" s="13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7" t="s">
        <v>45</v>
      </c>
      <c r="E33" s="133" t="s">
        <v>46</v>
      </c>
      <c r="F33" s="148">
        <f>ROUND((SUM(BE84:BE165)),  2)</f>
        <v>0</v>
      </c>
      <c r="G33" s="38"/>
      <c r="H33" s="38"/>
      <c r="I33" s="149">
        <v>0.20999999999999999</v>
      </c>
      <c r="J33" s="148">
        <f>ROUND(((SUM(BE84:BE165))*I33),  2)</f>
        <v>0</v>
      </c>
      <c r="K33" s="38"/>
      <c r="L33" s="13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3" t="s">
        <v>47</v>
      </c>
      <c r="F34" s="148">
        <f>ROUND((SUM(BF84:BF165)),  2)</f>
        <v>0</v>
      </c>
      <c r="G34" s="38"/>
      <c r="H34" s="38"/>
      <c r="I34" s="149">
        <v>0.12</v>
      </c>
      <c r="J34" s="148">
        <f>ROUND(((SUM(BF84:BF165))*I34),  2)</f>
        <v>0</v>
      </c>
      <c r="K34" s="38"/>
      <c r="L34" s="13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33" t="s">
        <v>45</v>
      </c>
      <c r="E35" s="133" t="s">
        <v>48</v>
      </c>
      <c r="F35" s="148">
        <f>ROUND((SUM(BG84:BG165)),  2)</f>
        <v>0</v>
      </c>
      <c r="G35" s="38"/>
      <c r="H35" s="38"/>
      <c r="I35" s="149">
        <v>0.20999999999999999</v>
      </c>
      <c r="J35" s="148">
        <f>0</f>
        <v>0</v>
      </c>
      <c r="K35" s="38"/>
      <c r="L35" s="13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3" t="s">
        <v>49</v>
      </c>
      <c r="F36" s="148">
        <f>ROUND((SUM(BH84:BH165)),  2)</f>
        <v>0</v>
      </c>
      <c r="G36" s="38"/>
      <c r="H36" s="38"/>
      <c r="I36" s="149">
        <v>0.12</v>
      </c>
      <c r="J36" s="148">
        <f>0</f>
        <v>0</v>
      </c>
      <c r="K36" s="38"/>
      <c r="L36" s="13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3" t="s">
        <v>50</v>
      </c>
      <c r="F37" s="148">
        <f>ROUND((SUM(BI84:BI165)),  2)</f>
        <v>0</v>
      </c>
      <c r="G37" s="38"/>
      <c r="H37" s="38"/>
      <c r="I37" s="149">
        <v>0</v>
      </c>
      <c r="J37" s="148">
        <f>0</f>
        <v>0</v>
      </c>
      <c r="K37" s="38"/>
      <c r="L37" s="13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5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5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5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1" t="str">
        <f>E7</f>
        <v>VD Labská, odstranění nánosů</v>
      </c>
      <c r="F48" s="32"/>
      <c r="G48" s="32"/>
      <c r="H48" s="32"/>
      <c r="I48" s="40"/>
      <c r="J48" s="40"/>
      <c r="K48" s="40"/>
      <c r="L48" s="135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5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70" t="str">
        <f>E9</f>
        <v>VON - Vedlejší a ostatní náklady</v>
      </c>
      <c r="F50" s="40"/>
      <c r="G50" s="40"/>
      <c r="H50" s="40"/>
      <c r="I50" s="40"/>
      <c r="J50" s="40"/>
      <c r="K50" s="40"/>
      <c r="L50" s="135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5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>Špindlerův Mlýn</v>
      </c>
      <c r="G52" s="40"/>
      <c r="H52" s="40"/>
      <c r="I52" s="32" t="s">
        <v>24</v>
      </c>
      <c r="J52" s="73" t="str">
        <f>IF(J12="","",J12)</f>
        <v>27.6.2025</v>
      </c>
      <c r="K52" s="40"/>
      <c r="L52" s="135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5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25.65" customHeight="1">
      <c r="A54" s="38"/>
      <c r="B54" s="39"/>
      <c r="C54" s="32" t="s">
        <v>26</v>
      </c>
      <c r="D54" s="40"/>
      <c r="E54" s="40"/>
      <c r="F54" s="27" t="str">
        <f>E15</f>
        <v>Povodí Labe, státní podnik</v>
      </c>
      <c r="G54" s="40"/>
      <c r="H54" s="40"/>
      <c r="I54" s="32" t="s">
        <v>34</v>
      </c>
      <c r="J54" s="36" t="str">
        <f>E21</f>
        <v>Povodí Labe, státní podnik</v>
      </c>
      <c r="K54" s="40"/>
      <c r="L54" s="135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32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>Ing. Eva Morkesová</v>
      </c>
      <c r="K55" s="40"/>
      <c r="L55" s="135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5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5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5" t="s">
        <v>73</v>
      </c>
      <c r="D59" s="40"/>
      <c r="E59" s="40"/>
      <c r="F59" s="40"/>
      <c r="G59" s="40"/>
      <c r="H59" s="40"/>
      <c r="I59" s="40"/>
      <c r="J59" s="103">
        <f>J84</f>
        <v>0</v>
      </c>
      <c r="K59" s="40"/>
      <c r="L59" s="135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hidden="1" s="9" customFormat="1" ht="24.96" customHeight="1">
      <c r="A60" s="9"/>
      <c r="B60" s="166"/>
      <c r="C60" s="167"/>
      <c r="D60" s="168" t="s">
        <v>159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2"/>
      <c r="C61" s="173"/>
      <c r="D61" s="174" t="s">
        <v>160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2"/>
      <c r="C62" s="173"/>
      <c r="D62" s="174" t="s">
        <v>161</v>
      </c>
      <c r="E62" s="175"/>
      <c r="F62" s="175"/>
      <c r="G62" s="175"/>
      <c r="H62" s="175"/>
      <c r="I62" s="175"/>
      <c r="J62" s="176">
        <f>J107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2"/>
      <c r="C63" s="173"/>
      <c r="D63" s="174" t="s">
        <v>162</v>
      </c>
      <c r="E63" s="175"/>
      <c r="F63" s="175"/>
      <c r="G63" s="175"/>
      <c r="H63" s="175"/>
      <c r="I63" s="175"/>
      <c r="J63" s="176">
        <f>J113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2"/>
      <c r="C64" s="173"/>
      <c r="D64" s="174" t="s">
        <v>163</v>
      </c>
      <c r="E64" s="175"/>
      <c r="F64" s="175"/>
      <c r="G64" s="175"/>
      <c r="H64" s="175"/>
      <c r="I64" s="175"/>
      <c r="J64" s="176">
        <f>J123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100</v>
      </c>
      <c r="D71" s="40"/>
      <c r="E71" s="40"/>
      <c r="F71" s="40"/>
      <c r="G71" s="40"/>
      <c r="H71" s="40"/>
      <c r="I71" s="40"/>
      <c r="J71" s="40"/>
      <c r="K71" s="40"/>
      <c r="L71" s="135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5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5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1" t="str">
        <f>E7</f>
        <v>VD Labská, odstranění nánosů</v>
      </c>
      <c r="F74" s="32"/>
      <c r="G74" s="32"/>
      <c r="H74" s="32"/>
      <c r="I74" s="40"/>
      <c r="J74" s="40"/>
      <c r="K74" s="40"/>
      <c r="L74" s="135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91</v>
      </c>
      <c r="D75" s="40"/>
      <c r="E75" s="40"/>
      <c r="F75" s="40"/>
      <c r="G75" s="40"/>
      <c r="H75" s="40"/>
      <c r="I75" s="40"/>
      <c r="J75" s="40"/>
      <c r="K75" s="40"/>
      <c r="L75" s="135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70" t="str">
        <f>E9</f>
        <v>VON - Vedlejší a ostatní náklady</v>
      </c>
      <c r="F76" s="40"/>
      <c r="G76" s="40"/>
      <c r="H76" s="40"/>
      <c r="I76" s="40"/>
      <c r="J76" s="40"/>
      <c r="K76" s="40"/>
      <c r="L76" s="13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22</v>
      </c>
      <c r="D78" s="40"/>
      <c r="E78" s="40"/>
      <c r="F78" s="27" t="str">
        <f>F12</f>
        <v>Špindlerův Mlýn</v>
      </c>
      <c r="G78" s="40"/>
      <c r="H78" s="40"/>
      <c r="I78" s="32" t="s">
        <v>24</v>
      </c>
      <c r="J78" s="73" t="str">
        <f>IF(J12="","",J12)</f>
        <v>27.6.2025</v>
      </c>
      <c r="K78" s="40"/>
      <c r="L78" s="135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5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26</v>
      </c>
      <c r="D80" s="40"/>
      <c r="E80" s="40"/>
      <c r="F80" s="27" t="str">
        <f>E15</f>
        <v>Povodí Labe, státní podnik</v>
      </c>
      <c r="G80" s="40"/>
      <c r="H80" s="40"/>
      <c r="I80" s="32" t="s">
        <v>34</v>
      </c>
      <c r="J80" s="36" t="str">
        <f>E21</f>
        <v>Povodí Labe, státní podnik</v>
      </c>
      <c r="K80" s="40"/>
      <c r="L80" s="135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32</v>
      </c>
      <c r="D81" s="40"/>
      <c r="E81" s="40"/>
      <c r="F81" s="27" t="str">
        <f>IF(E18="","",E18)</f>
        <v>Vyplň údaj</v>
      </c>
      <c r="G81" s="40"/>
      <c r="H81" s="40"/>
      <c r="I81" s="32" t="s">
        <v>36</v>
      </c>
      <c r="J81" s="36" t="str">
        <f>E24</f>
        <v>Ing. Eva Morkesová</v>
      </c>
      <c r="K81" s="40"/>
      <c r="L81" s="13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8"/>
      <c r="B83" s="179"/>
      <c r="C83" s="180" t="s">
        <v>101</v>
      </c>
      <c r="D83" s="181" t="s">
        <v>60</v>
      </c>
      <c r="E83" s="181" t="s">
        <v>56</v>
      </c>
      <c r="F83" s="181" t="s">
        <v>57</v>
      </c>
      <c r="G83" s="181" t="s">
        <v>102</v>
      </c>
      <c r="H83" s="181" t="s">
        <v>103</v>
      </c>
      <c r="I83" s="181" t="s">
        <v>104</v>
      </c>
      <c r="J83" s="182" t="s">
        <v>95</v>
      </c>
      <c r="K83" s="183" t="s">
        <v>105</v>
      </c>
      <c r="L83" s="184"/>
      <c r="M83" s="93" t="s">
        <v>37</v>
      </c>
      <c r="N83" s="94" t="s">
        <v>45</v>
      </c>
      <c r="O83" s="94" t="s">
        <v>106</v>
      </c>
      <c r="P83" s="94" t="s">
        <v>107</v>
      </c>
      <c r="Q83" s="94" t="s">
        <v>108</v>
      </c>
      <c r="R83" s="94" t="s">
        <v>109</v>
      </c>
      <c r="S83" s="94" t="s">
        <v>110</v>
      </c>
      <c r="T83" s="95" t="s">
        <v>111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8"/>
      <c r="B84" s="39"/>
      <c r="C84" s="100" t="s">
        <v>112</v>
      </c>
      <c r="D84" s="40"/>
      <c r="E84" s="40"/>
      <c r="F84" s="40"/>
      <c r="G84" s="40"/>
      <c r="H84" s="40"/>
      <c r="I84" s="40"/>
      <c r="J84" s="185">
        <f>BK84</f>
        <v>0</v>
      </c>
      <c r="K84" s="40"/>
      <c r="L84" s="44"/>
      <c r="M84" s="96"/>
      <c r="N84" s="186"/>
      <c r="O84" s="97"/>
      <c r="P84" s="187">
        <f>P85</f>
        <v>0</v>
      </c>
      <c r="Q84" s="97"/>
      <c r="R84" s="187">
        <f>R85</f>
        <v>0</v>
      </c>
      <c r="S84" s="97"/>
      <c r="T84" s="188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74</v>
      </c>
      <c r="AU84" s="17" t="s">
        <v>96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74</v>
      </c>
      <c r="E85" s="193" t="s">
        <v>164</v>
      </c>
      <c r="F85" s="193" t="s">
        <v>165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P86+P107+P113+P123</f>
        <v>0</v>
      </c>
      <c r="Q85" s="198"/>
      <c r="R85" s="199">
        <f>R86+R107+R113+R123</f>
        <v>0</v>
      </c>
      <c r="S85" s="198"/>
      <c r="T85" s="200">
        <f>T86+T107+T113+T123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121</v>
      </c>
      <c r="AT85" s="202" t="s">
        <v>74</v>
      </c>
      <c r="AU85" s="202" t="s">
        <v>75</v>
      </c>
      <c r="AY85" s="201" t="s">
        <v>115</v>
      </c>
      <c r="BK85" s="203">
        <f>BK86+BK107+BK113+BK123</f>
        <v>0</v>
      </c>
    </row>
    <row r="86" s="12" customFormat="1" ht="22.8" customHeight="1">
      <c r="A86" s="12"/>
      <c r="B86" s="190"/>
      <c r="C86" s="191"/>
      <c r="D86" s="192" t="s">
        <v>74</v>
      </c>
      <c r="E86" s="204" t="s">
        <v>166</v>
      </c>
      <c r="F86" s="204" t="s">
        <v>167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SUM(P87:P106)</f>
        <v>0</v>
      </c>
      <c r="Q86" s="198"/>
      <c r="R86" s="199">
        <f>SUM(R87:R106)</f>
        <v>0</v>
      </c>
      <c r="S86" s="198"/>
      <c r="T86" s="200">
        <f>SUM(T87:T106)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121</v>
      </c>
      <c r="AT86" s="202" t="s">
        <v>74</v>
      </c>
      <c r="AU86" s="202" t="s">
        <v>83</v>
      </c>
      <c r="AY86" s="201" t="s">
        <v>115</v>
      </c>
      <c r="BK86" s="203">
        <f>SUM(BK87:BK106)</f>
        <v>0</v>
      </c>
    </row>
    <row r="87" s="2" customFormat="1" ht="24.15" customHeight="1">
      <c r="A87" s="38"/>
      <c r="B87" s="39"/>
      <c r="C87" s="206" t="s">
        <v>83</v>
      </c>
      <c r="D87" s="206" t="s">
        <v>117</v>
      </c>
      <c r="E87" s="207" t="s">
        <v>168</v>
      </c>
      <c r="F87" s="208" t="s">
        <v>169</v>
      </c>
      <c r="G87" s="209" t="s">
        <v>170</v>
      </c>
      <c r="H87" s="210">
        <v>1</v>
      </c>
      <c r="I87" s="211"/>
      <c r="J87" s="212">
        <f>ROUND(I87*H87,2)</f>
        <v>0</v>
      </c>
      <c r="K87" s="213"/>
      <c r="L87" s="44"/>
      <c r="M87" s="214" t="s">
        <v>37</v>
      </c>
      <c r="N87" s="215" t="s">
        <v>48</v>
      </c>
      <c r="O87" s="85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8" t="s">
        <v>171</v>
      </c>
      <c r="AT87" s="218" t="s">
        <v>117</v>
      </c>
      <c r="AU87" s="218" t="s">
        <v>86</v>
      </c>
      <c r="AY87" s="17" t="s">
        <v>115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7" t="s">
        <v>121</v>
      </c>
      <c r="BK87" s="219">
        <f>ROUND(I87*H87,2)</f>
        <v>0</v>
      </c>
      <c r="BL87" s="17" t="s">
        <v>171</v>
      </c>
      <c r="BM87" s="218" t="s">
        <v>172</v>
      </c>
    </row>
    <row r="88" s="13" customFormat="1">
      <c r="A88" s="13"/>
      <c r="B88" s="220"/>
      <c r="C88" s="221"/>
      <c r="D88" s="222" t="s">
        <v>123</v>
      </c>
      <c r="E88" s="223" t="s">
        <v>37</v>
      </c>
      <c r="F88" s="224" t="s">
        <v>173</v>
      </c>
      <c r="G88" s="221"/>
      <c r="H88" s="223" t="s">
        <v>37</v>
      </c>
      <c r="I88" s="225"/>
      <c r="J88" s="221"/>
      <c r="K88" s="221"/>
      <c r="L88" s="226"/>
      <c r="M88" s="227"/>
      <c r="N88" s="228"/>
      <c r="O88" s="228"/>
      <c r="P88" s="228"/>
      <c r="Q88" s="228"/>
      <c r="R88" s="228"/>
      <c r="S88" s="228"/>
      <c r="T88" s="22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0" t="s">
        <v>123</v>
      </c>
      <c r="AU88" s="230" t="s">
        <v>86</v>
      </c>
      <c r="AV88" s="13" t="s">
        <v>83</v>
      </c>
      <c r="AW88" s="13" t="s">
        <v>35</v>
      </c>
      <c r="AX88" s="13" t="s">
        <v>75</v>
      </c>
      <c r="AY88" s="230" t="s">
        <v>115</v>
      </c>
    </row>
    <row r="89" s="13" customFormat="1">
      <c r="A89" s="13"/>
      <c r="B89" s="220"/>
      <c r="C89" s="221"/>
      <c r="D89" s="222" t="s">
        <v>123</v>
      </c>
      <c r="E89" s="223" t="s">
        <v>37</v>
      </c>
      <c r="F89" s="224" t="s">
        <v>174</v>
      </c>
      <c r="G89" s="221"/>
      <c r="H89" s="223" t="s">
        <v>37</v>
      </c>
      <c r="I89" s="225"/>
      <c r="J89" s="221"/>
      <c r="K89" s="221"/>
      <c r="L89" s="226"/>
      <c r="M89" s="227"/>
      <c r="N89" s="228"/>
      <c r="O89" s="228"/>
      <c r="P89" s="228"/>
      <c r="Q89" s="228"/>
      <c r="R89" s="228"/>
      <c r="S89" s="228"/>
      <c r="T89" s="22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0" t="s">
        <v>123</v>
      </c>
      <c r="AU89" s="230" t="s">
        <v>86</v>
      </c>
      <c r="AV89" s="13" t="s">
        <v>83</v>
      </c>
      <c r="AW89" s="13" t="s">
        <v>35</v>
      </c>
      <c r="AX89" s="13" t="s">
        <v>75</v>
      </c>
      <c r="AY89" s="230" t="s">
        <v>115</v>
      </c>
    </row>
    <row r="90" s="13" customFormat="1">
      <c r="A90" s="13"/>
      <c r="B90" s="220"/>
      <c r="C90" s="221"/>
      <c r="D90" s="222" t="s">
        <v>123</v>
      </c>
      <c r="E90" s="223" t="s">
        <v>37</v>
      </c>
      <c r="F90" s="224" t="s">
        <v>175</v>
      </c>
      <c r="G90" s="221"/>
      <c r="H90" s="223" t="s">
        <v>37</v>
      </c>
      <c r="I90" s="225"/>
      <c r="J90" s="221"/>
      <c r="K90" s="221"/>
      <c r="L90" s="226"/>
      <c r="M90" s="227"/>
      <c r="N90" s="228"/>
      <c r="O90" s="228"/>
      <c r="P90" s="228"/>
      <c r="Q90" s="228"/>
      <c r="R90" s="228"/>
      <c r="S90" s="228"/>
      <c r="T90" s="22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0" t="s">
        <v>123</v>
      </c>
      <c r="AU90" s="230" t="s">
        <v>86</v>
      </c>
      <c r="AV90" s="13" t="s">
        <v>83</v>
      </c>
      <c r="AW90" s="13" t="s">
        <v>35</v>
      </c>
      <c r="AX90" s="13" t="s">
        <v>75</v>
      </c>
      <c r="AY90" s="230" t="s">
        <v>115</v>
      </c>
    </row>
    <row r="91" s="13" customFormat="1">
      <c r="A91" s="13"/>
      <c r="B91" s="220"/>
      <c r="C91" s="221"/>
      <c r="D91" s="222" t="s">
        <v>123</v>
      </c>
      <c r="E91" s="223" t="s">
        <v>37</v>
      </c>
      <c r="F91" s="224" t="s">
        <v>176</v>
      </c>
      <c r="G91" s="221"/>
      <c r="H91" s="223" t="s">
        <v>37</v>
      </c>
      <c r="I91" s="225"/>
      <c r="J91" s="221"/>
      <c r="K91" s="221"/>
      <c r="L91" s="226"/>
      <c r="M91" s="227"/>
      <c r="N91" s="228"/>
      <c r="O91" s="228"/>
      <c r="P91" s="228"/>
      <c r="Q91" s="228"/>
      <c r="R91" s="228"/>
      <c r="S91" s="228"/>
      <c r="T91" s="22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0" t="s">
        <v>123</v>
      </c>
      <c r="AU91" s="230" t="s">
        <v>86</v>
      </c>
      <c r="AV91" s="13" t="s">
        <v>83</v>
      </c>
      <c r="AW91" s="13" t="s">
        <v>35</v>
      </c>
      <c r="AX91" s="13" t="s">
        <v>75</v>
      </c>
      <c r="AY91" s="230" t="s">
        <v>115</v>
      </c>
    </row>
    <row r="92" s="13" customFormat="1">
      <c r="A92" s="13"/>
      <c r="B92" s="220"/>
      <c r="C92" s="221"/>
      <c r="D92" s="222" t="s">
        <v>123</v>
      </c>
      <c r="E92" s="223" t="s">
        <v>37</v>
      </c>
      <c r="F92" s="224" t="s">
        <v>177</v>
      </c>
      <c r="G92" s="221"/>
      <c r="H92" s="223" t="s">
        <v>37</v>
      </c>
      <c r="I92" s="225"/>
      <c r="J92" s="221"/>
      <c r="K92" s="221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123</v>
      </c>
      <c r="AU92" s="230" t="s">
        <v>86</v>
      </c>
      <c r="AV92" s="13" t="s">
        <v>83</v>
      </c>
      <c r="AW92" s="13" t="s">
        <v>35</v>
      </c>
      <c r="AX92" s="13" t="s">
        <v>75</v>
      </c>
      <c r="AY92" s="230" t="s">
        <v>115</v>
      </c>
    </row>
    <row r="93" s="13" customFormat="1">
      <c r="A93" s="13"/>
      <c r="B93" s="220"/>
      <c r="C93" s="221"/>
      <c r="D93" s="222" t="s">
        <v>123</v>
      </c>
      <c r="E93" s="223" t="s">
        <v>37</v>
      </c>
      <c r="F93" s="224" t="s">
        <v>178</v>
      </c>
      <c r="G93" s="221"/>
      <c r="H93" s="223" t="s">
        <v>37</v>
      </c>
      <c r="I93" s="225"/>
      <c r="J93" s="221"/>
      <c r="K93" s="221"/>
      <c r="L93" s="226"/>
      <c r="M93" s="227"/>
      <c r="N93" s="228"/>
      <c r="O93" s="228"/>
      <c r="P93" s="228"/>
      <c r="Q93" s="228"/>
      <c r="R93" s="228"/>
      <c r="S93" s="228"/>
      <c r="T93" s="22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0" t="s">
        <v>123</v>
      </c>
      <c r="AU93" s="230" t="s">
        <v>86</v>
      </c>
      <c r="AV93" s="13" t="s">
        <v>83</v>
      </c>
      <c r="AW93" s="13" t="s">
        <v>35</v>
      </c>
      <c r="AX93" s="13" t="s">
        <v>75</v>
      </c>
      <c r="AY93" s="230" t="s">
        <v>115</v>
      </c>
    </row>
    <row r="94" s="14" customFormat="1">
      <c r="A94" s="14"/>
      <c r="B94" s="231"/>
      <c r="C94" s="232"/>
      <c r="D94" s="222" t="s">
        <v>123</v>
      </c>
      <c r="E94" s="233" t="s">
        <v>37</v>
      </c>
      <c r="F94" s="234" t="s">
        <v>83</v>
      </c>
      <c r="G94" s="232"/>
      <c r="H94" s="235">
        <v>1</v>
      </c>
      <c r="I94" s="236"/>
      <c r="J94" s="232"/>
      <c r="K94" s="232"/>
      <c r="L94" s="237"/>
      <c r="M94" s="238"/>
      <c r="N94" s="239"/>
      <c r="O94" s="239"/>
      <c r="P94" s="239"/>
      <c r="Q94" s="239"/>
      <c r="R94" s="239"/>
      <c r="S94" s="239"/>
      <c r="T94" s="24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1" t="s">
        <v>123</v>
      </c>
      <c r="AU94" s="241" t="s">
        <v>86</v>
      </c>
      <c r="AV94" s="14" t="s">
        <v>86</v>
      </c>
      <c r="AW94" s="14" t="s">
        <v>35</v>
      </c>
      <c r="AX94" s="14" t="s">
        <v>83</v>
      </c>
      <c r="AY94" s="241" t="s">
        <v>115</v>
      </c>
    </row>
    <row r="95" s="2" customFormat="1" ht="24.15" customHeight="1">
      <c r="A95" s="38"/>
      <c r="B95" s="39"/>
      <c r="C95" s="206" t="s">
        <v>86</v>
      </c>
      <c r="D95" s="206" t="s">
        <v>117</v>
      </c>
      <c r="E95" s="207" t="s">
        <v>179</v>
      </c>
      <c r="F95" s="208" t="s">
        <v>180</v>
      </c>
      <c r="G95" s="209" t="s">
        <v>170</v>
      </c>
      <c r="H95" s="210">
        <v>1</v>
      </c>
      <c r="I95" s="211"/>
      <c r="J95" s="212">
        <f>ROUND(I95*H95,2)</f>
        <v>0</v>
      </c>
      <c r="K95" s="213"/>
      <c r="L95" s="44"/>
      <c r="M95" s="214" t="s">
        <v>37</v>
      </c>
      <c r="N95" s="215" t="s">
        <v>48</v>
      </c>
      <c r="O95" s="85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8" t="s">
        <v>171</v>
      </c>
      <c r="AT95" s="218" t="s">
        <v>117</v>
      </c>
      <c r="AU95" s="218" t="s">
        <v>86</v>
      </c>
      <c r="AY95" s="17" t="s">
        <v>115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7" t="s">
        <v>121</v>
      </c>
      <c r="BK95" s="219">
        <f>ROUND(I95*H95,2)</f>
        <v>0</v>
      </c>
      <c r="BL95" s="17" t="s">
        <v>171</v>
      </c>
      <c r="BM95" s="218" t="s">
        <v>181</v>
      </c>
    </row>
    <row r="96" s="13" customFormat="1">
      <c r="A96" s="13"/>
      <c r="B96" s="220"/>
      <c r="C96" s="221"/>
      <c r="D96" s="222" t="s">
        <v>123</v>
      </c>
      <c r="E96" s="223" t="s">
        <v>37</v>
      </c>
      <c r="F96" s="224" t="s">
        <v>182</v>
      </c>
      <c r="G96" s="221"/>
      <c r="H96" s="223" t="s">
        <v>37</v>
      </c>
      <c r="I96" s="225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123</v>
      </c>
      <c r="AU96" s="230" t="s">
        <v>86</v>
      </c>
      <c r="AV96" s="13" t="s">
        <v>83</v>
      </c>
      <c r="AW96" s="13" t="s">
        <v>35</v>
      </c>
      <c r="AX96" s="13" t="s">
        <v>75</v>
      </c>
      <c r="AY96" s="230" t="s">
        <v>115</v>
      </c>
    </row>
    <row r="97" s="13" customFormat="1">
      <c r="A97" s="13"/>
      <c r="B97" s="220"/>
      <c r="C97" s="221"/>
      <c r="D97" s="222" t="s">
        <v>123</v>
      </c>
      <c r="E97" s="223" t="s">
        <v>37</v>
      </c>
      <c r="F97" s="224" t="s">
        <v>183</v>
      </c>
      <c r="G97" s="221"/>
      <c r="H97" s="223" t="s">
        <v>37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123</v>
      </c>
      <c r="AU97" s="230" t="s">
        <v>86</v>
      </c>
      <c r="AV97" s="13" t="s">
        <v>83</v>
      </c>
      <c r="AW97" s="13" t="s">
        <v>35</v>
      </c>
      <c r="AX97" s="13" t="s">
        <v>75</v>
      </c>
      <c r="AY97" s="230" t="s">
        <v>115</v>
      </c>
    </row>
    <row r="98" s="14" customFormat="1">
      <c r="A98" s="14"/>
      <c r="B98" s="231"/>
      <c r="C98" s="232"/>
      <c r="D98" s="222" t="s">
        <v>123</v>
      </c>
      <c r="E98" s="233" t="s">
        <v>37</v>
      </c>
      <c r="F98" s="234" t="s">
        <v>83</v>
      </c>
      <c r="G98" s="232"/>
      <c r="H98" s="235">
        <v>1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123</v>
      </c>
      <c r="AU98" s="241" t="s">
        <v>86</v>
      </c>
      <c r="AV98" s="14" t="s">
        <v>86</v>
      </c>
      <c r="AW98" s="14" t="s">
        <v>35</v>
      </c>
      <c r="AX98" s="14" t="s">
        <v>83</v>
      </c>
      <c r="AY98" s="241" t="s">
        <v>115</v>
      </c>
    </row>
    <row r="99" s="2" customFormat="1" ht="24.15" customHeight="1">
      <c r="A99" s="38"/>
      <c r="B99" s="39"/>
      <c r="C99" s="206" t="s">
        <v>140</v>
      </c>
      <c r="D99" s="206" t="s">
        <v>117</v>
      </c>
      <c r="E99" s="207" t="s">
        <v>184</v>
      </c>
      <c r="F99" s="208" t="s">
        <v>185</v>
      </c>
      <c r="G99" s="209" t="s">
        <v>170</v>
      </c>
      <c r="H99" s="210">
        <v>1</v>
      </c>
      <c r="I99" s="211"/>
      <c r="J99" s="212">
        <f>ROUND(I99*H99,2)</f>
        <v>0</v>
      </c>
      <c r="K99" s="213"/>
      <c r="L99" s="44"/>
      <c r="M99" s="214" t="s">
        <v>37</v>
      </c>
      <c r="N99" s="215" t="s">
        <v>48</v>
      </c>
      <c r="O99" s="85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8" t="s">
        <v>171</v>
      </c>
      <c r="AT99" s="218" t="s">
        <v>117</v>
      </c>
      <c r="AU99" s="218" t="s">
        <v>86</v>
      </c>
      <c r="AY99" s="17" t="s">
        <v>115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7" t="s">
        <v>121</v>
      </c>
      <c r="BK99" s="219">
        <f>ROUND(I99*H99,2)</f>
        <v>0</v>
      </c>
      <c r="BL99" s="17" t="s">
        <v>171</v>
      </c>
      <c r="BM99" s="218" t="s">
        <v>186</v>
      </c>
    </row>
    <row r="100" s="13" customFormat="1">
      <c r="A100" s="13"/>
      <c r="B100" s="220"/>
      <c r="C100" s="221"/>
      <c r="D100" s="222" t="s">
        <v>123</v>
      </c>
      <c r="E100" s="223" t="s">
        <v>37</v>
      </c>
      <c r="F100" s="224" t="s">
        <v>187</v>
      </c>
      <c r="G100" s="221"/>
      <c r="H100" s="223" t="s">
        <v>37</v>
      </c>
      <c r="I100" s="225"/>
      <c r="J100" s="221"/>
      <c r="K100" s="221"/>
      <c r="L100" s="226"/>
      <c r="M100" s="227"/>
      <c r="N100" s="228"/>
      <c r="O100" s="228"/>
      <c r="P100" s="228"/>
      <c r="Q100" s="228"/>
      <c r="R100" s="228"/>
      <c r="S100" s="228"/>
      <c r="T100" s="22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0" t="s">
        <v>123</v>
      </c>
      <c r="AU100" s="230" t="s">
        <v>86</v>
      </c>
      <c r="AV100" s="13" t="s">
        <v>83</v>
      </c>
      <c r="AW100" s="13" t="s">
        <v>35</v>
      </c>
      <c r="AX100" s="13" t="s">
        <v>75</v>
      </c>
      <c r="AY100" s="230" t="s">
        <v>115</v>
      </c>
    </row>
    <row r="101" s="13" customFormat="1">
      <c r="A101" s="13"/>
      <c r="B101" s="220"/>
      <c r="C101" s="221"/>
      <c r="D101" s="222" t="s">
        <v>123</v>
      </c>
      <c r="E101" s="223" t="s">
        <v>37</v>
      </c>
      <c r="F101" s="224" t="s">
        <v>188</v>
      </c>
      <c r="G101" s="221"/>
      <c r="H101" s="223" t="s">
        <v>37</v>
      </c>
      <c r="I101" s="225"/>
      <c r="J101" s="221"/>
      <c r="K101" s="221"/>
      <c r="L101" s="226"/>
      <c r="M101" s="227"/>
      <c r="N101" s="228"/>
      <c r="O101" s="228"/>
      <c r="P101" s="228"/>
      <c r="Q101" s="228"/>
      <c r="R101" s="228"/>
      <c r="S101" s="228"/>
      <c r="T101" s="22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0" t="s">
        <v>123</v>
      </c>
      <c r="AU101" s="230" t="s">
        <v>86</v>
      </c>
      <c r="AV101" s="13" t="s">
        <v>83</v>
      </c>
      <c r="AW101" s="13" t="s">
        <v>35</v>
      </c>
      <c r="AX101" s="13" t="s">
        <v>75</v>
      </c>
      <c r="AY101" s="230" t="s">
        <v>115</v>
      </c>
    </row>
    <row r="102" s="14" customFormat="1">
      <c r="A102" s="14"/>
      <c r="B102" s="231"/>
      <c r="C102" s="232"/>
      <c r="D102" s="222" t="s">
        <v>123</v>
      </c>
      <c r="E102" s="233" t="s">
        <v>37</v>
      </c>
      <c r="F102" s="234" t="s">
        <v>83</v>
      </c>
      <c r="G102" s="232"/>
      <c r="H102" s="235">
        <v>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123</v>
      </c>
      <c r="AU102" s="241" t="s">
        <v>86</v>
      </c>
      <c r="AV102" s="14" t="s">
        <v>86</v>
      </c>
      <c r="AW102" s="14" t="s">
        <v>35</v>
      </c>
      <c r="AX102" s="14" t="s">
        <v>83</v>
      </c>
      <c r="AY102" s="241" t="s">
        <v>115</v>
      </c>
    </row>
    <row r="103" s="2" customFormat="1" ht="16.5" customHeight="1">
      <c r="A103" s="38"/>
      <c r="B103" s="39"/>
      <c r="C103" s="206" t="s">
        <v>121</v>
      </c>
      <c r="D103" s="206" t="s">
        <v>117</v>
      </c>
      <c r="E103" s="207" t="s">
        <v>189</v>
      </c>
      <c r="F103" s="208" t="s">
        <v>190</v>
      </c>
      <c r="G103" s="209" t="s">
        <v>170</v>
      </c>
      <c r="H103" s="210">
        <v>1</v>
      </c>
      <c r="I103" s="211"/>
      <c r="J103" s="212">
        <f>ROUND(I103*H103,2)</f>
        <v>0</v>
      </c>
      <c r="K103" s="213"/>
      <c r="L103" s="44"/>
      <c r="M103" s="214" t="s">
        <v>37</v>
      </c>
      <c r="N103" s="215" t="s">
        <v>48</v>
      </c>
      <c r="O103" s="85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8" t="s">
        <v>171</v>
      </c>
      <c r="AT103" s="218" t="s">
        <v>117</v>
      </c>
      <c r="AU103" s="218" t="s">
        <v>86</v>
      </c>
      <c r="AY103" s="17" t="s">
        <v>115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7" t="s">
        <v>121</v>
      </c>
      <c r="BK103" s="219">
        <f>ROUND(I103*H103,2)</f>
        <v>0</v>
      </c>
      <c r="BL103" s="17" t="s">
        <v>171</v>
      </c>
      <c r="BM103" s="218" t="s">
        <v>191</v>
      </c>
    </row>
    <row r="104" s="13" customFormat="1">
      <c r="A104" s="13"/>
      <c r="B104" s="220"/>
      <c r="C104" s="221"/>
      <c r="D104" s="222" t="s">
        <v>123</v>
      </c>
      <c r="E104" s="223" t="s">
        <v>37</v>
      </c>
      <c r="F104" s="224" t="s">
        <v>192</v>
      </c>
      <c r="G104" s="221"/>
      <c r="H104" s="223" t="s">
        <v>37</v>
      </c>
      <c r="I104" s="225"/>
      <c r="J104" s="221"/>
      <c r="K104" s="221"/>
      <c r="L104" s="226"/>
      <c r="M104" s="227"/>
      <c r="N104" s="228"/>
      <c r="O104" s="228"/>
      <c r="P104" s="228"/>
      <c r="Q104" s="228"/>
      <c r="R104" s="228"/>
      <c r="S104" s="228"/>
      <c r="T104" s="22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0" t="s">
        <v>123</v>
      </c>
      <c r="AU104" s="230" t="s">
        <v>86</v>
      </c>
      <c r="AV104" s="13" t="s">
        <v>83</v>
      </c>
      <c r="AW104" s="13" t="s">
        <v>35</v>
      </c>
      <c r="AX104" s="13" t="s">
        <v>75</v>
      </c>
      <c r="AY104" s="230" t="s">
        <v>115</v>
      </c>
    </row>
    <row r="105" s="13" customFormat="1">
      <c r="A105" s="13"/>
      <c r="B105" s="220"/>
      <c r="C105" s="221"/>
      <c r="D105" s="222" t="s">
        <v>123</v>
      </c>
      <c r="E105" s="223" t="s">
        <v>37</v>
      </c>
      <c r="F105" s="224" t="s">
        <v>193</v>
      </c>
      <c r="G105" s="221"/>
      <c r="H105" s="223" t="s">
        <v>37</v>
      </c>
      <c r="I105" s="225"/>
      <c r="J105" s="221"/>
      <c r="K105" s="221"/>
      <c r="L105" s="226"/>
      <c r="M105" s="227"/>
      <c r="N105" s="228"/>
      <c r="O105" s="228"/>
      <c r="P105" s="228"/>
      <c r="Q105" s="228"/>
      <c r="R105" s="228"/>
      <c r="S105" s="228"/>
      <c r="T105" s="22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0" t="s">
        <v>123</v>
      </c>
      <c r="AU105" s="230" t="s">
        <v>86</v>
      </c>
      <c r="AV105" s="13" t="s">
        <v>83</v>
      </c>
      <c r="AW105" s="13" t="s">
        <v>35</v>
      </c>
      <c r="AX105" s="13" t="s">
        <v>75</v>
      </c>
      <c r="AY105" s="230" t="s">
        <v>115</v>
      </c>
    </row>
    <row r="106" s="14" customFormat="1">
      <c r="A106" s="14"/>
      <c r="B106" s="231"/>
      <c r="C106" s="232"/>
      <c r="D106" s="222" t="s">
        <v>123</v>
      </c>
      <c r="E106" s="233" t="s">
        <v>37</v>
      </c>
      <c r="F106" s="234" t="s">
        <v>83</v>
      </c>
      <c r="G106" s="232"/>
      <c r="H106" s="235">
        <v>1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1" t="s">
        <v>123</v>
      </c>
      <c r="AU106" s="241" t="s">
        <v>86</v>
      </c>
      <c r="AV106" s="14" t="s">
        <v>86</v>
      </c>
      <c r="AW106" s="14" t="s">
        <v>35</v>
      </c>
      <c r="AX106" s="14" t="s">
        <v>83</v>
      </c>
      <c r="AY106" s="241" t="s">
        <v>115</v>
      </c>
    </row>
    <row r="107" s="12" customFormat="1" ht="22.8" customHeight="1">
      <c r="A107" s="12"/>
      <c r="B107" s="190"/>
      <c r="C107" s="191"/>
      <c r="D107" s="192" t="s">
        <v>74</v>
      </c>
      <c r="E107" s="204" t="s">
        <v>194</v>
      </c>
      <c r="F107" s="204" t="s">
        <v>195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SUM(P108:P112)</f>
        <v>0</v>
      </c>
      <c r="Q107" s="198"/>
      <c r="R107" s="199">
        <f>SUM(R108:R112)</f>
        <v>0</v>
      </c>
      <c r="S107" s="198"/>
      <c r="T107" s="200">
        <f>SUM(T108:T112)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121</v>
      </c>
      <c r="AT107" s="202" t="s">
        <v>74</v>
      </c>
      <c r="AU107" s="202" t="s">
        <v>83</v>
      </c>
      <c r="AY107" s="201" t="s">
        <v>115</v>
      </c>
      <c r="BK107" s="203">
        <f>SUM(BK108:BK112)</f>
        <v>0</v>
      </c>
    </row>
    <row r="108" s="2" customFormat="1" ht="49.05" customHeight="1">
      <c r="A108" s="38"/>
      <c r="B108" s="39"/>
      <c r="C108" s="206" t="s">
        <v>152</v>
      </c>
      <c r="D108" s="206" t="s">
        <v>117</v>
      </c>
      <c r="E108" s="207" t="s">
        <v>196</v>
      </c>
      <c r="F108" s="208" t="s">
        <v>197</v>
      </c>
      <c r="G108" s="209" t="s">
        <v>198</v>
      </c>
      <c r="H108" s="210">
        <v>1</v>
      </c>
      <c r="I108" s="211"/>
      <c r="J108" s="212">
        <f>ROUND(I108*H108,2)</f>
        <v>0</v>
      </c>
      <c r="K108" s="213"/>
      <c r="L108" s="44"/>
      <c r="M108" s="214" t="s">
        <v>37</v>
      </c>
      <c r="N108" s="215" t="s">
        <v>48</v>
      </c>
      <c r="O108" s="85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8" t="s">
        <v>199</v>
      </c>
      <c r="AT108" s="218" t="s">
        <v>117</v>
      </c>
      <c r="AU108" s="218" t="s">
        <v>86</v>
      </c>
      <c r="AY108" s="17" t="s">
        <v>115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7" t="s">
        <v>121</v>
      </c>
      <c r="BK108" s="219">
        <f>ROUND(I108*H108,2)</f>
        <v>0</v>
      </c>
      <c r="BL108" s="17" t="s">
        <v>199</v>
      </c>
      <c r="BM108" s="218" t="s">
        <v>200</v>
      </c>
    </row>
    <row r="109" s="2" customFormat="1" ht="44.25" customHeight="1">
      <c r="A109" s="38"/>
      <c r="B109" s="39"/>
      <c r="C109" s="206" t="s">
        <v>201</v>
      </c>
      <c r="D109" s="206" t="s">
        <v>117</v>
      </c>
      <c r="E109" s="207" t="s">
        <v>202</v>
      </c>
      <c r="F109" s="208" t="s">
        <v>203</v>
      </c>
      <c r="G109" s="209" t="s">
        <v>198</v>
      </c>
      <c r="H109" s="210">
        <v>1</v>
      </c>
      <c r="I109" s="211"/>
      <c r="J109" s="212">
        <f>ROUND(I109*H109,2)</f>
        <v>0</v>
      </c>
      <c r="K109" s="213"/>
      <c r="L109" s="44"/>
      <c r="M109" s="214" t="s">
        <v>37</v>
      </c>
      <c r="N109" s="215" t="s">
        <v>48</v>
      </c>
      <c r="O109" s="85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8" t="s">
        <v>199</v>
      </c>
      <c r="AT109" s="218" t="s">
        <v>117</v>
      </c>
      <c r="AU109" s="218" t="s">
        <v>86</v>
      </c>
      <c r="AY109" s="17" t="s">
        <v>115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7" t="s">
        <v>121</v>
      </c>
      <c r="BK109" s="219">
        <f>ROUND(I109*H109,2)</f>
        <v>0</v>
      </c>
      <c r="BL109" s="17" t="s">
        <v>199</v>
      </c>
      <c r="BM109" s="218" t="s">
        <v>204</v>
      </c>
    </row>
    <row r="110" s="2" customFormat="1" ht="16.5" customHeight="1">
      <c r="A110" s="38"/>
      <c r="B110" s="39"/>
      <c r="C110" s="206" t="s">
        <v>205</v>
      </c>
      <c r="D110" s="206" t="s">
        <v>117</v>
      </c>
      <c r="E110" s="207" t="s">
        <v>206</v>
      </c>
      <c r="F110" s="208" t="s">
        <v>207</v>
      </c>
      <c r="G110" s="209" t="s">
        <v>170</v>
      </c>
      <c r="H110" s="210">
        <v>1</v>
      </c>
      <c r="I110" s="211"/>
      <c r="J110" s="212">
        <f>ROUND(I110*H110,2)</f>
        <v>0</v>
      </c>
      <c r="K110" s="213"/>
      <c r="L110" s="44"/>
      <c r="M110" s="214" t="s">
        <v>37</v>
      </c>
      <c r="N110" s="215" t="s">
        <v>48</v>
      </c>
      <c r="O110" s="85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8" t="s">
        <v>171</v>
      </c>
      <c r="AT110" s="218" t="s">
        <v>117</v>
      </c>
      <c r="AU110" s="218" t="s">
        <v>86</v>
      </c>
      <c r="AY110" s="17" t="s">
        <v>115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7" t="s">
        <v>121</v>
      </c>
      <c r="BK110" s="219">
        <f>ROUND(I110*H110,2)</f>
        <v>0</v>
      </c>
      <c r="BL110" s="17" t="s">
        <v>171</v>
      </c>
      <c r="BM110" s="218" t="s">
        <v>208</v>
      </c>
    </row>
    <row r="111" s="13" customFormat="1">
      <c r="A111" s="13"/>
      <c r="B111" s="220"/>
      <c r="C111" s="221"/>
      <c r="D111" s="222" t="s">
        <v>123</v>
      </c>
      <c r="E111" s="223" t="s">
        <v>37</v>
      </c>
      <c r="F111" s="224" t="s">
        <v>209</v>
      </c>
      <c r="G111" s="221"/>
      <c r="H111" s="223" t="s">
        <v>37</v>
      </c>
      <c r="I111" s="225"/>
      <c r="J111" s="221"/>
      <c r="K111" s="221"/>
      <c r="L111" s="226"/>
      <c r="M111" s="227"/>
      <c r="N111" s="228"/>
      <c r="O111" s="228"/>
      <c r="P111" s="228"/>
      <c r="Q111" s="228"/>
      <c r="R111" s="228"/>
      <c r="S111" s="228"/>
      <c r="T111" s="22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0" t="s">
        <v>123</v>
      </c>
      <c r="AU111" s="230" t="s">
        <v>86</v>
      </c>
      <c r="AV111" s="13" t="s">
        <v>83</v>
      </c>
      <c r="AW111" s="13" t="s">
        <v>35</v>
      </c>
      <c r="AX111" s="13" t="s">
        <v>75</v>
      </c>
      <c r="AY111" s="230" t="s">
        <v>115</v>
      </c>
    </row>
    <row r="112" s="14" customFormat="1">
      <c r="A112" s="14"/>
      <c r="B112" s="231"/>
      <c r="C112" s="232"/>
      <c r="D112" s="222" t="s">
        <v>123</v>
      </c>
      <c r="E112" s="233" t="s">
        <v>37</v>
      </c>
      <c r="F112" s="234" t="s">
        <v>83</v>
      </c>
      <c r="G112" s="232"/>
      <c r="H112" s="235">
        <v>1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123</v>
      </c>
      <c r="AU112" s="241" t="s">
        <v>86</v>
      </c>
      <c r="AV112" s="14" t="s">
        <v>86</v>
      </c>
      <c r="AW112" s="14" t="s">
        <v>35</v>
      </c>
      <c r="AX112" s="14" t="s">
        <v>83</v>
      </c>
      <c r="AY112" s="241" t="s">
        <v>115</v>
      </c>
    </row>
    <row r="113" s="12" customFormat="1" ht="22.8" customHeight="1">
      <c r="A113" s="12"/>
      <c r="B113" s="190"/>
      <c r="C113" s="191"/>
      <c r="D113" s="192" t="s">
        <v>74</v>
      </c>
      <c r="E113" s="204" t="s">
        <v>210</v>
      </c>
      <c r="F113" s="204" t="s">
        <v>211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SUM(P114:P122)</f>
        <v>0</v>
      </c>
      <c r="Q113" s="198"/>
      <c r="R113" s="199">
        <f>SUM(R114:R122)</f>
        <v>0</v>
      </c>
      <c r="S113" s="198"/>
      <c r="T113" s="200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121</v>
      </c>
      <c r="AT113" s="202" t="s">
        <v>74</v>
      </c>
      <c r="AU113" s="202" t="s">
        <v>83</v>
      </c>
      <c r="AY113" s="201" t="s">
        <v>115</v>
      </c>
      <c r="BK113" s="203">
        <f>SUM(BK114:BK122)</f>
        <v>0</v>
      </c>
    </row>
    <row r="114" s="2" customFormat="1" ht="24.15" customHeight="1">
      <c r="A114" s="38"/>
      <c r="B114" s="39"/>
      <c r="C114" s="206" t="s">
        <v>212</v>
      </c>
      <c r="D114" s="206" t="s">
        <v>117</v>
      </c>
      <c r="E114" s="207" t="s">
        <v>213</v>
      </c>
      <c r="F114" s="208" t="s">
        <v>214</v>
      </c>
      <c r="G114" s="209" t="s">
        <v>215</v>
      </c>
      <c r="H114" s="210">
        <v>1</v>
      </c>
      <c r="I114" s="211"/>
      <c r="J114" s="212">
        <f>ROUND(I114*H114,2)</f>
        <v>0</v>
      </c>
      <c r="K114" s="213"/>
      <c r="L114" s="44"/>
      <c r="M114" s="214" t="s">
        <v>37</v>
      </c>
      <c r="N114" s="215" t="s">
        <v>48</v>
      </c>
      <c r="O114" s="85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8" t="s">
        <v>171</v>
      </c>
      <c r="AT114" s="218" t="s">
        <v>117</v>
      </c>
      <c r="AU114" s="218" t="s">
        <v>86</v>
      </c>
      <c r="AY114" s="17" t="s">
        <v>115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7" t="s">
        <v>121</v>
      </c>
      <c r="BK114" s="219">
        <f>ROUND(I114*H114,2)</f>
        <v>0</v>
      </c>
      <c r="BL114" s="17" t="s">
        <v>171</v>
      </c>
      <c r="BM114" s="218" t="s">
        <v>216</v>
      </c>
    </row>
    <row r="115" s="13" customFormat="1">
      <c r="A115" s="13"/>
      <c r="B115" s="220"/>
      <c r="C115" s="221"/>
      <c r="D115" s="222" t="s">
        <v>123</v>
      </c>
      <c r="E115" s="223" t="s">
        <v>37</v>
      </c>
      <c r="F115" s="224" t="s">
        <v>217</v>
      </c>
      <c r="G115" s="221"/>
      <c r="H115" s="223" t="s">
        <v>37</v>
      </c>
      <c r="I115" s="225"/>
      <c r="J115" s="221"/>
      <c r="K115" s="221"/>
      <c r="L115" s="226"/>
      <c r="M115" s="227"/>
      <c r="N115" s="228"/>
      <c r="O115" s="228"/>
      <c r="P115" s="228"/>
      <c r="Q115" s="228"/>
      <c r="R115" s="228"/>
      <c r="S115" s="228"/>
      <c r="T115" s="22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0" t="s">
        <v>123</v>
      </c>
      <c r="AU115" s="230" t="s">
        <v>86</v>
      </c>
      <c r="AV115" s="13" t="s">
        <v>83</v>
      </c>
      <c r="AW115" s="13" t="s">
        <v>35</v>
      </c>
      <c r="AX115" s="13" t="s">
        <v>75</v>
      </c>
      <c r="AY115" s="230" t="s">
        <v>115</v>
      </c>
    </row>
    <row r="116" s="13" customFormat="1">
      <c r="A116" s="13"/>
      <c r="B116" s="220"/>
      <c r="C116" s="221"/>
      <c r="D116" s="222" t="s">
        <v>123</v>
      </c>
      <c r="E116" s="223" t="s">
        <v>37</v>
      </c>
      <c r="F116" s="224" t="s">
        <v>218</v>
      </c>
      <c r="G116" s="221"/>
      <c r="H116" s="223" t="s">
        <v>37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123</v>
      </c>
      <c r="AU116" s="230" t="s">
        <v>86</v>
      </c>
      <c r="AV116" s="13" t="s">
        <v>83</v>
      </c>
      <c r="AW116" s="13" t="s">
        <v>35</v>
      </c>
      <c r="AX116" s="13" t="s">
        <v>75</v>
      </c>
      <c r="AY116" s="230" t="s">
        <v>115</v>
      </c>
    </row>
    <row r="117" s="13" customFormat="1">
      <c r="A117" s="13"/>
      <c r="B117" s="220"/>
      <c r="C117" s="221"/>
      <c r="D117" s="222" t="s">
        <v>123</v>
      </c>
      <c r="E117" s="223" t="s">
        <v>37</v>
      </c>
      <c r="F117" s="224" t="s">
        <v>219</v>
      </c>
      <c r="G117" s="221"/>
      <c r="H117" s="223" t="s">
        <v>37</v>
      </c>
      <c r="I117" s="225"/>
      <c r="J117" s="221"/>
      <c r="K117" s="221"/>
      <c r="L117" s="226"/>
      <c r="M117" s="227"/>
      <c r="N117" s="228"/>
      <c r="O117" s="228"/>
      <c r="P117" s="228"/>
      <c r="Q117" s="228"/>
      <c r="R117" s="228"/>
      <c r="S117" s="228"/>
      <c r="T117" s="22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0" t="s">
        <v>123</v>
      </c>
      <c r="AU117" s="230" t="s">
        <v>86</v>
      </c>
      <c r="AV117" s="13" t="s">
        <v>83</v>
      </c>
      <c r="AW117" s="13" t="s">
        <v>35</v>
      </c>
      <c r="AX117" s="13" t="s">
        <v>75</v>
      </c>
      <c r="AY117" s="230" t="s">
        <v>115</v>
      </c>
    </row>
    <row r="118" s="13" customFormat="1">
      <c r="A118" s="13"/>
      <c r="B118" s="220"/>
      <c r="C118" s="221"/>
      <c r="D118" s="222" t="s">
        <v>123</v>
      </c>
      <c r="E118" s="223" t="s">
        <v>37</v>
      </c>
      <c r="F118" s="224" t="s">
        <v>220</v>
      </c>
      <c r="G118" s="221"/>
      <c r="H118" s="223" t="s">
        <v>37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123</v>
      </c>
      <c r="AU118" s="230" t="s">
        <v>86</v>
      </c>
      <c r="AV118" s="13" t="s">
        <v>83</v>
      </c>
      <c r="AW118" s="13" t="s">
        <v>35</v>
      </c>
      <c r="AX118" s="13" t="s">
        <v>75</v>
      </c>
      <c r="AY118" s="230" t="s">
        <v>115</v>
      </c>
    </row>
    <row r="119" s="13" customFormat="1">
      <c r="A119" s="13"/>
      <c r="B119" s="220"/>
      <c r="C119" s="221"/>
      <c r="D119" s="222" t="s">
        <v>123</v>
      </c>
      <c r="E119" s="223" t="s">
        <v>37</v>
      </c>
      <c r="F119" s="224" t="s">
        <v>221</v>
      </c>
      <c r="G119" s="221"/>
      <c r="H119" s="223" t="s">
        <v>37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0" t="s">
        <v>123</v>
      </c>
      <c r="AU119" s="230" t="s">
        <v>86</v>
      </c>
      <c r="AV119" s="13" t="s">
        <v>83</v>
      </c>
      <c r="AW119" s="13" t="s">
        <v>35</v>
      </c>
      <c r="AX119" s="13" t="s">
        <v>75</v>
      </c>
      <c r="AY119" s="230" t="s">
        <v>115</v>
      </c>
    </row>
    <row r="120" s="13" customFormat="1">
      <c r="A120" s="13"/>
      <c r="B120" s="220"/>
      <c r="C120" s="221"/>
      <c r="D120" s="222" t="s">
        <v>123</v>
      </c>
      <c r="E120" s="223" t="s">
        <v>37</v>
      </c>
      <c r="F120" s="224" t="s">
        <v>222</v>
      </c>
      <c r="G120" s="221"/>
      <c r="H120" s="223" t="s">
        <v>37</v>
      </c>
      <c r="I120" s="225"/>
      <c r="J120" s="221"/>
      <c r="K120" s="221"/>
      <c r="L120" s="226"/>
      <c r="M120" s="227"/>
      <c r="N120" s="228"/>
      <c r="O120" s="228"/>
      <c r="P120" s="228"/>
      <c r="Q120" s="228"/>
      <c r="R120" s="228"/>
      <c r="S120" s="228"/>
      <c r="T120" s="22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0" t="s">
        <v>123</v>
      </c>
      <c r="AU120" s="230" t="s">
        <v>86</v>
      </c>
      <c r="AV120" s="13" t="s">
        <v>83</v>
      </c>
      <c r="AW120" s="13" t="s">
        <v>35</v>
      </c>
      <c r="AX120" s="13" t="s">
        <v>75</v>
      </c>
      <c r="AY120" s="230" t="s">
        <v>115</v>
      </c>
    </row>
    <row r="121" s="13" customFormat="1">
      <c r="A121" s="13"/>
      <c r="B121" s="220"/>
      <c r="C121" s="221"/>
      <c r="D121" s="222" t="s">
        <v>123</v>
      </c>
      <c r="E121" s="223" t="s">
        <v>37</v>
      </c>
      <c r="F121" s="224" t="s">
        <v>223</v>
      </c>
      <c r="G121" s="221"/>
      <c r="H121" s="223" t="s">
        <v>37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0" t="s">
        <v>123</v>
      </c>
      <c r="AU121" s="230" t="s">
        <v>86</v>
      </c>
      <c r="AV121" s="13" t="s">
        <v>83</v>
      </c>
      <c r="AW121" s="13" t="s">
        <v>35</v>
      </c>
      <c r="AX121" s="13" t="s">
        <v>75</v>
      </c>
      <c r="AY121" s="230" t="s">
        <v>115</v>
      </c>
    </row>
    <row r="122" s="14" customFormat="1">
      <c r="A122" s="14"/>
      <c r="B122" s="231"/>
      <c r="C122" s="232"/>
      <c r="D122" s="222" t="s">
        <v>123</v>
      </c>
      <c r="E122" s="233" t="s">
        <v>37</v>
      </c>
      <c r="F122" s="234" t="s">
        <v>83</v>
      </c>
      <c r="G122" s="232"/>
      <c r="H122" s="235">
        <v>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123</v>
      </c>
      <c r="AU122" s="241" t="s">
        <v>86</v>
      </c>
      <c r="AV122" s="14" t="s">
        <v>86</v>
      </c>
      <c r="AW122" s="14" t="s">
        <v>35</v>
      </c>
      <c r="AX122" s="14" t="s">
        <v>83</v>
      </c>
      <c r="AY122" s="241" t="s">
        <v>115</v>
      </c>
    </row>
    <row r="123" s="12" customFormat="1" ht="22.8" customHeight="1">
      <c r="A123" s="12"/>
      <c r="B123" s="190"/>
      <c r="C123" s="191"/>
      <c r="D123" s="192" t="s">
        <v>74</v>
      </c>
      <c r="E123" s="204" t="s">
        <v>224</v>
      </c>
      <c r="F123" s="204" t="s">
        <v>225</v>
      </c>
      <c r="G123" s="191"/>
      <c r="H123" s="191"/>
      <c r="I123" s="194"/>
      <c r="J123" s="205">
        <f>BK123</f>
        <v>0</v>
      </c>
      <c r="K123" s="191"/>
      <c r="L123" s="196"/>
      <c r="M123" s="197"/>
      <c r="N123" s="198"/>
      <c r="O123" s="198"/>
      <c r="P123" s="199">
        <f>SUM(P124:P165)</f>
        <v>0</v>
      </c>
      <c r="Q123" s="198"/>
      <c r="R123" s="199">
        <f>SUM(R124:R165)</f>
        <v>0</v>
      </c>
      <c r="S123" s="198"/>
      <c r="T123" s="200">
        <f>SUM(T124:T165)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1" t="s">
        <v>121</v>
      </c>
      <c r="AT123" s="202" t="s">
        <v>74</v>
      </c>
      <c r="AU123" s="202" t="s">
        <v>83</v>
      </c>
      <c r="AY123" s="201" t="s">
        <v>115</v>
      </c>
      <c r="BK123" s="203">
        <f>SUM(BK124:BK165)</f>
        <v>0</v>
      </c>
    </row>
    <row r="124" s="2" customFormat="1" ht="49.05" customHeight="1">
      <c r="A124" s="38"/>
      <c r="B124" s="39"/>
      <c r="C124" s="206" t="s">
        <v>226</v>
      </c>
      <c r="D124" s="206" t="s">
        <v>117</v>
      </c>
      <c r="E124" s="207" t="s">
        <v>227</v>
      </c>
      <c r="F124" s="208" t="s">
        <v>228</v>
      </c>
      <c r="G124" s="209" t="s">
        <v>170</v>
      </c>
      <c r="H124" s="210">
        <v>1</v>
      </c>
      <c r="I124" s="211"/>
      <c r="J124" s="212">
        <f>ROUND(I124*H124,2)</f>
        <v>0</v>
      </c>
      <c r="K124" s="213"/>
      <c r="L124" s="44"/>
      <c r="M124" s="214" t="s">
        <v>37</v>
      </c>
      <c r="N124" s="215" t="s">
        <v>48</v>
      </c>
      <c r="O124" s="85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8" t="s">
        <v>199</v>
      </c>
      <c r="AT124" s="218" t="s">
        <v>117</v>
      </c>
      <c r="AU124" s="218" t="s">
        <v>86</v>
      </c>
      <c r="AY124" s="17" t="s">
        <v>115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7" t="s">
        <v>121</v>
      </c>
      <c r="BK124" s="219">
        <f>ROUND(I124*H124,2)</f>
        <v>0</v>
      </c>
      <c r="BL124" s="17" t="s">
        <v>199</v>
      </c>
      <c r="BM124" s="218" t="s">
        <v>229</v>
      </c>
    </row>
    <row r="125" s="13" customFormat="1">
      <c r="A125" s="13"/>
      <c r="B125" s="220"/>
      <c r="C125" s="221"/>
      <c r="D125" s="222" t="s">
        <v>123</v>
      </c>
      <c r="E125" s="223" t="s">
        <v>37</v>
      </c>
      <c r="F125" s="224" t="s">
        <v>230</v>
      </c>
      <c r="G125" s="221"/>
      <c r="H125" s="223" t="s">
        <v>37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123</v>
      </c>
      <c r="AU125" s="230" t="s">
        <v>86</v>
      </c>
      <c r="AV125" s="13" t="s">
        <v>83</v>
      </c>
      <c r="AW125" s="13" t="s">
        <v>35</v>
      </c>
      <c r="AX125" s="13" t="s">
        <v>75</v>
      </c>
      <c r="AY125" s="230" t="s">
        <v>115</v>
      </c>
    </row>
    <row r="126" s="14" customFormat="1">
      <c r="A126" s="14"/>
      <c r="B126" s="231"/>
      <c r="C126" s="232"/>
      <c r="D126" s="222" t="s">
        <v>123</v>
      </c>
      <c r="E126" s="233" t="s">
        <v>37</v>
      </c>
      <c r="F126" s="234" t="s">
        <v>83</v>
      </c>
      <c r="G126" s="232"/>
      <c r="H126" s="235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123</v>
      </c>
      <c r="AU126" s="241" t="s">
        <v>86</v>
      </c>
      <c r="AV126" s="14" t="s">
        <v>86</v>
      </c>
      <c r="AW126" s="14" t="s">
        <v>35</v>
      </c>
      <c r="AX126" s="14" t="s">
        <v>83</v>
      </c>
      <c r="AY126" s="241" t="s">
        <v>115</v>
      </c>
    </row>
    <row r="127" s="2" customFormat="1" ht="49.05" customHeight="1">
      <c r="A127" s="38"/>
      <c r="B127" s="39"/>
      <c r="C127" s="206" t="s">
        <v>231</v>
      </c>
      <c r="D127" s="206" t="s">
        <v>117</v>
      </c>
      <c r="E127" s="207" t="s">
        <v>232</v>
      </c>
      <c r="F127" s="208" t="s">
        <v>233</v>
      </c>
      <c r="G127" s="209" t="s">
        <v>170</v>
      </c>
      <c r="H127" s="210">
        <v>1</v>
      </c>
      <c r="I127" s="211"/>
      <c r="J127" s="212">
        <f>ROUND(I127*H127,2)</f>
        <v>0</v>
      </c>
      <c r="K127" s="213"/>
      <c r="L127" s="44"/>
      <c r="M127" s="214" t="s">
        <v>37</v>
      </c>
      <c r="N127" s="215" t="s">
        <v>48</v>
      </c>
      <c r="O127" s="85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8" t="s">
        <v>199</v>
      </c>
      <c r="AT127" s="218" t="s">
        <v>117</v>
      </c>
      <c r="AU127" s="218" t="s">
        <v>86</v>
      </c>
      <c r="AY127" s="17" t="s">
        <v>115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7" t="s">
        <v>121</v>
      </c>
      <c r="BK127" s="219">
        <f>ROUND(I127*H127,2)</f>
        <v>0</v>
      </c>
      <c r="BL127" s="17" t="s">
        <v>199</v>
      </c>
      <c r="BM127" s="218" t="s">
        <v>234</v>
      </c>
    </row>
    <row r="128" s="13" customFormat="1">
      <c r="A128" s="13"/>
      <c r="B128" s="220"/>
      <c r="C128" s="221"/>
      <c r="D128" s="222" t="s">
        <v>123</v>
      </c>
      <c r="E128" s="223" t="s">
        <v>37</v>
      </c>
      <c r="F128" s="224" t="s">
        <v>230</v>
      </c>
      <c r="G128" s="221"/>
      <c r="H128" s="223" t="s">
        <v>37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123</v>
      </c>
      <c r="AU128" s="230" t="s">
        <v>86</v>
      </c>
      <c r="AV128" s="13" t="s">
        <v>83</v>
      </c>
      <c r="AW128" s="13" t="s">
        <v>35</v>
      </c>
      <c r="AX128" s="13" t="s">
        <v>75</v>
      </c>
      <c r="AY128" s="230" t="s">
        <v>115</v>
      </c>
    </row>
    <row r="129" s="14" customFormat="1">
      <c r="A129" s="14"/>
      <c r="B129" s="231"/>
      <c r="C129" s="232"/>
      <c r="D129" s="222" t="s">
        <v>123</v>
      </c>
      <c r="E129" s="233" t="s">
        <v>37</v>
      </c>
      <c r="F129" s="234" t="s">
        <v>83</v>
      </c>
      <c r="G129" s="232"/>
      <c r="H129" s="235">
        <v>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123</v>
      </c>
      <c r="AU129" s="241" t="s">
        <v>86</v>
      </c>
      <c r="AV129" s="14" t="s">
        <v>86</v>
      </c>
      <c r="AW129" s="14" t="s">
        <v>35</v>
      </c>
      <c r="AX129" s="14" t="s">
        <v>83</v>
      </c>
      <c r="AY129" s="241" t="s">
        <v>115</v>
      </c>
    </row>
    <row r="130" s="2" customFormat="1" ht="24.15" customHeight="1">
      <c r="A130" s="38"/>
      <c r="B130" s="39"/>
      <c r="C130" s="206" t="s">
        <v>235</v>
      </c>
      <c r="D130" s="206" t="s">
        <v>117</v>
      </c>
      <c r="E130" s="207" t="s">
        <v>236</v>
      </c>
      <c r="F130" s="208" t="s">
        <v>237</v>
      </c>
      <c r="G130" s="209" t="s">
        <v>170</v>
      </c>
      <c r="H130" s="210">
        <v>1</v>
      </c>
      <c r="I130" s="211"/>
      <c r="J130" s="212">
        <f>ROUND(I130*H130,2)</f>
        <v>0</v>
      </c>
      <c r="K130" s="213"/>
      <c r="L130" s="44"/>
      <c r="M130" s="214" t="s">
        <v>37</v>
      </c>
      <c r="N130" s="215" t="s">
        <v>48</v>
      </c>
      <c r="O130" s="85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8" t="s">
        <v>199</v>
      </c>
      <c r="AT130" s="218" t="s">
        <v>117</v>
      </c>
      <c r="AU130" s="218" t="s">
        <v>86</v>
      </c>
      <c r="AY130" s="17" t="s">
        <v>115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7" t="s">
        <v>121</v>
      </c>
      <c r="BK130" s="219">
        <f>ROUND(I130*H130,2)</f>
        <v>0</v>
      </c>
      <c r="BL130" s="17" t="s">
        <v>199</v>
      </c>
      <c r="BM130" s="218" t="s">
        <v>238</v>
      </c>
    </row>
    <row r="131" s="13" customFormat="1">
      <c r="A131" s="13"/>
      <c r="B131" s="220"/>
      <c r="C131" s="221"/>
      <c r="D131" s="222" t="s">
        <v>123</v>
      </c>
      <c r="E131" s="223" t="s">
        <v>37</v>
      </c>
      <c r="F131" s="224" t="s">
        <v>230</v>
      </c>
      <c r="G131" s="221"/>
      <c r="H131" s="223" t="s">
        <v>37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123</v>
      </c>
      <c r="AU131" s="230" t="s">
        <v>86</v>
      </c>
      <c r="AV131" s="13" t="s">
        <v>83</v>
      </c>
      <c r="AW131" s="13" t="s">
        <v>35</v>
      </c>
      <c r="AX131" s="13" t="s">
        <v>75</v>
      </c>
      <c r="AY131" s="230" t="s">
        <v>115</v>
      </c>
    </row>
    <row r="132" s="14" customFormat="1">
      <c r="A132" s="14"/>
      <c r="B132" s="231"/>
      <c r="C132" s="232"/>
      <c r="D132" s="222" t="s">
        <v>123</v>
      </c>
      <c r="E132" s="233" t="s">
        <v>37</v>
      </c>
      <c r="F132" s="234" t="s">
        <v>83</v>
      </c>
      <c r="G132" s="232"/>
      <c r="H132" s="235">
        <v>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123</v>
      </c>
      <c r="AU132" s="241" t="s">
        <v>86</v>
      </c>
      <c r="AV132" s="14" t="s">
        <v>86</v>
      </c>
      <c r="AW132" s="14" t="s">
        <v>35</v>
      </c>
      <c r="AX132" s="14" t="s">
        <v>83</v>
      </c>
      <c r="AY132" s="241" t="s">
        <v>115</v>
      </c>
    </row>
    <row r="133" s="2" customFormat="1" ht="37.8" customHeight="1">
      <c r="A133" s="38"/>
      <c r="B133" s="39"/>
      <c r="C133" s="206" t="s">
        <v>8</v>
      </c>
      <c r="D133" s="206" t="s">
        <v>117</v>
      </c>
      <c r="E133" s="207" t="s">
        <v>239</v>
      </c>
      <c r="F133" s="208" t="s">
        <v>240</v>
      </c>
      <c r="G133" s="209" t="s">
        <v>170</v>
      </c>
      <c r="H133" s="210">
        <v>1</v>
      </c>
      <c r="I133" s="211"/>
      <c r="J133" s="212">
        <f>ROUND(I133*H133,2)</f>
        <v>0</v>
      </c>
      <c r="K133" s="213"/>
      <c r="L133" s="44"/>
      <c r="M133" s="214" t="s">
        <v>37</v>
      </c>
      <c r="N133" s="215" t="s">
        <v>48</v>
      </c>
      <c r="O133" s="85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8" t="s">
        <v>199</v>
      </c>
      <c r="AT133" s="218" t="s">
        <v>117</v>
      </c>
      <c r="AU133" s="218" t="s">
        <v>86</v>
      </c>
      <c r="AY133" s="17" t="s">
        <v>115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7" t="s">
        <v>121</v>
      </c>
      <c r="BK133" s="219">
        <f>ROUND(I133*H133,2)</f>
        <v>0</v>
      </c>
      <c r="BL133" s="17" t="s">
        <v>199</v>
      </c>
      <c r="BM133" s="218" t="s">
        <v>241</v>
      </c>
    </row>
    <row r="134" s="2" customFormat="1" ht="21.75" customHeight="1">
      <c r="A134" s="38"/>
      <c r="B134" s="39"/>
      <c r="C134" s="206" t="s">
        <v>242</v>
      </c>
      <c r="D134" s="206" t="s">
        <v>117</v>
      </c>
      <c r="E134" s="207" t="s">
        <v>243</v>
      </c>
      <c r="F134" s="208" t="s">
        <v>244</v>
      </c>
      <c r="G134" s="209" t="s">
        <v>170</v>
      </c>
      <c r="H134" s="210">
        <v>1</v>
      </c>
      <c r="I134" s="211"/>
      <c r="J134" s="212">
        <f>ROUND(I134*H134,2)</f>
        <v>0</v>
      </c>
      <c r="K134" s="213"/>
      <c r="L134" s="44"/>
      <c r="M134" s="214" t="s">
        <v>37</v>
      </c>
      <c r="N134" s="215" t="s">
        <v>48</v>
      </c>
      <c r="O134" s="85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8" t="s">
        <v>199</v>
      </c>
      <c r="AT134" s="218" t="s">
        <v>117</v>
      </c>
      <c r="AU134" s="218" t="s">
        <v>86</v>
      </c>
      <c r="AY134" s="17" t="s">
        <v>115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7" t="s">
        <v>121</v>
      </c>
      <c r="BK134" s="219">
        <f>ROUND(I134*H134,2)</f>
        <v>0</v>
      </c>
      <c r="BL134" s="17" t="s">
        <v>199</v>
      </c>
      <c r="BM134" s="218" t="s">
        <v>245</v>
      </c>
    </row>
    <row r="135" s="13" customFormat="1">
      <c r="A135" s="13"/>
      <c r="B135" s="220"/>
      <c r="C135" s="221"/>
      <c r="D135" s="222" t="s">
        <v>123</v>
      </c>
      <c r="E135" s="223" t="s">
        <v>37</v>
      </c>
      <c r="F135" s="224" t="s">
        <v>230</v>
      </c>
      <c r="G135" s="221"/>
      <c r="H135" s="223" t="s">
        <v>37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123</v>
      </c>
      <c r="AU135" s="230" t="s">
        <v>86</v>
      </c>
      <c r="AV135" s="13" t="s">
        <v>83</v>
      </c>
      <c r="AW135" s="13" t="s">
        <v>35</v>
      </c>
      <c r="AX135" s="13" t="s">
        <v>75</v>
      </c>
      <c r="AY135" s="230" t="s">
        <v>115</v>
      </c>
    </row>
    <row r="136" s="13" customFormat="1">
      <c r="A136" s="13"/>
      <c r="B136" s="220"/>
      <c r="C136" s="221"/>
      <c r="D136" s="222" t="s">
        <v>123</v>
      </c>
      <c r="E136" s="223" t="s">
        <v>37</v>
      </c>
      <c r="F136" s="224" t="s">
        <v>246</v>
      </c>
      <c r="G136" s="221"/>
      <c r="H136" s="223" t="s">
        <v>37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0" t="s">
        <v>123</v>
      </c>
      <c r="AU136" s="230" t="s">
        <v>86</v>
      </c>
      <c r="AV136" s="13" t="s">
        <v>83</v>
      </c>
      <c r="AW136" s="13" t="s">
        <v>35</v>
      </c>
      <c r="AX136" s="13" t="s">
        <v>75</v>
      </c>
      <c r="AY136" s="230" t="s">
        <v>115</v>
      </c>
    </row>
    <row r="137" s="14" customFormat="1">
      <c r="A137" s="14"/>
      <c r="B137" s="231"/>
      <c r="C137" s="232"/>
      <c r="D137" s="222" t="s">
        <v>123</v>
      </c>
      <c r="E137" s="233" t="s">
        <v>37</v>
      </c>
      <c r="F137" s="234" t="s">
        <v>83</v>
      </c>
      <c r="G137" s="232"/>
      <c r="H137" s="235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123</v>
      </c>
      <c r="AU137" s="241" t="s">
        <v>86</v>
      </c>
      <c r="AV137" s="14" t="s">
        <v>86</v>
      </c>
      <c r="AW137" s="14" t="s">
        <v>35</v>
      </c>
      <c r="AX137" s="14" t="s">
        <v>83</v>
      </c>
      <c r="AY137" s="241" t="s">
        <v>115</v>
      </c>
    </row>
    <row r="138" s="2" customFormat="1" ht="24.15" customHeight="1">
      <c r="A138" s="38"/>
      <c r="B138" s="39"/>
      <c r="C138" s="206" t="s">
        <v>247</v>
      </c>
      <c r="D138" s="206" t="s">
        <v>117</v>
      </c>
      <c r="E138" s="207" t="s">
        <v>248</v>
      </c>
      <c r="F138" s="208" t="s">
        <v>249</v>
      </c>
      <c r="G138" s="209" t="s">
        <v>170</v>
      </c>
      <c r="H138" s="210">
        <v>1</v>
      </c>
      <c r="I138" s="211"/>
      <c r="J138" s="212">
        <f>ROUND(I138*H138,2)</f>
        <v>0</v>
      </c>
      <c r="K138" s="213"/>
      <c r="L138" s="44"/>
      <c r="M138" s="214" t="s">
        <v>37</v>
      </c>
      <c r="N138" s="215" t="s">
        <v>48</v>
      </c>
      <c r="O138" s="85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8" t="s">
        <v>199</v>
      </c>
      <c r="AT138" s="218" t="s">
        <v>117</v>
      </c>
      <c r="AU138" s="218" t="s">
        <v>86</v>
      </c>
      <c r="AY138" s="17" t="s">
        <v>115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7" t="s">
        <v>121</v>
      </c>
      <c r="BK138" s="219">
        <f>ROUND(I138*H138,2)</f>
        <v>0</v>
      </c>
      <c r="BL138" s="17" t="s">
        <v>199</v>
      </c>
      <c r="BM138" s="218" t="s">
        <v>250</v>
      </c>
    </row>
    <row r="139" s="13" customFormat="1">
      <c r="A139" s="13"/>
      <c r="B139" s="220"/>
      <c r="C139" s="221"/>
      <c r="D139" s="222" t="s">
        <v>123</v>
      </c>
      <c r="E139" s="223" t="s">
        <v>37</v>
      </c>
      <c r="F139" s="224" t="s">
        <v>251</v>
      </c>
      <c r="G139" s="221"/>
      <c r="H139" s="223" t="s">
        <v>37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123</v>
      </c>
      <c r="AU139" s="230" t="s">
        <v>86</v>
      </c>
      <c r="AV139" s="13" t="s">
        <v>83</v>
      </c>
      <c r="AW139" s="13" t="s">
        <v>35</v>
      </c>
      <c r="AX139" s="13" t="s">
        <v>75</v>
      </c>
      <c r="AY139" s="230" t="s">
        <v>115</v>
      </c>
    </row>
    <row r="140" s="13" customFormat="1">
      <c r="A140" s="13"/>
      <c r="B140" s="220"/>
      <c r="C140" s="221"/>
      <c r="D140" s="222" t="s">
        <v>123</v>
      </c>
      <c r="E140" s="223" t="s">
        <v>37</v>
      </c>
      <c r="F140" s="224" t="s">
        <v>252</v>
      </c>
      <c r="G140" s="221"/>
      <c r="H140" s="223" t="s">
        <v>37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123</v>
      </c>
      <c r="AU140" s="230" t="s">
        <v>86</v>
      </c>
      <c r="AV140" s="13" t="s">
        <v>83</v>
      </c>
      <c r="AW140" s="13" t="s">
        <v>35</v>
      </c>
      <c r="AX140" s="13" t="s">
        <v>75</v>
      </c>
      <c r="AY140" s="230" t="s">
        <v>115</v>
      </c>
    </row>
    <row r="141" s="13" customFormat="1">
      <c r="A141" s="13"/>
      <c r="B141" s="220"/>
      <c r="C141" s="221"/>
      <c r="D141" s="222" t="s">
        <v>123</v>
      </c>
      <c r="E141" s="223" t="s">
        <v>37</v>
      </c>
      <c r="F141" s="224" t="s">
        <v>253</v>
      </c>
      <c r="G141" s="221"/>
      <c r="H141" s="223" t="s">
        <v>37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123</v>
      </c>
      <c r="AU141" s="230" t="s">
        <v>86</v>
      </c>
      <c r="AV141" s="13" t="s">
        <v>83</v>
      </c>
      <c r="AW141" s="13" t="s">
        <v>35</v>
      </c>
      <c r="AX141" s="13" t="s">
        <v>75</v>
      </c>
      <c r="AY141" s="230" t="s">
        <v>115</v>
      </c>
    </row>
    <row r="142" s="13" customFormat="1">
      <c r="A142" s="13"/>
      <c r="B142" s="220"/>
      <c r="C142" s="221"/>
      <c r="D142" s="222" t="s">
        <v>123</v>
      </c>
      <c r="E142" s="223" t="s">
        <v>37</v>
      </c>
      <c r="F142" s="224" t="s">
        <v>254</v>
      </c>
      <c r="G142" s="221"/>
      <c r="H142" s="223" t="s">
        <v>37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0" t="s">
        <v>123</v>
      </c>
      <c r="AU142" s="230" t="s">
        <v>86</v>
      </c>
      <c r="AV142" s="13" t="s">
        <v>83</v>
      </c>
      <c r="AW142" s="13" t="s">
        <v>35</v>
      </c>
      <c r="AX142" s="13" t="s">
        <v>75</v>
      </c>
      <c r="AY142" s="230" t="s">
        <v>115</v>
      </c>
    </row>
    <row r="143" s="13" customFormat="1">
      <c r="A143" s="13"/>
      <c r="B143" s="220"/>
      <c r="C143" s="221"/>
      <c r="D143" s="222" t="s">
        <v>123</v>
      </c>
      <c r="E143" s="223" t="s">
        <v>37</v>
      </c>
      <c r="F143" s="224" t="s">
        <v>255</v>
      </c>
      <c r="G143" s="221"/>
      <c r="H143" s="223" t="s">
        <v>37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123</v>
      </c>
      <c r="AU143" s="230" t="s">
        <v>86</v>
      </c>
      <c r="AV143" s="13" t="s">
        <v>83</v>
      </c>
      <c r="AW143" s="13" t="s">
        <v>35</v>
      </c>
      <c r="AX143" s="13" t="s">
        <v>75</v>
      </c>
      <c r="AY143" s="230" t="s">
        <v>115</v>
      </c>
    </row>
    <row r="144" s="13" customFormat="1">
      <c r="A144" s="13"/>
      <c r="B144" s="220"/>
      <c r="C144" s="221"/>
      <c r="D144" s="222" t="s">
        <v>123</v>
      </c>
      <c r="E144" s="223" t="s">
        <v>37</v>
      </c>
      <c r="F144" s="224" t="s">
        <v>256</v>
      </c>
      <c r="G144" s="221"/>
      <c r="H144" s="223" t="s">
        <v>37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0" t="s">
        <v>123</v>
      </c>
      <c r="AU144" s="230" t="s">
        <v>86</v>
      </c>
      <c r="AV144" s="13" t="s">
        <v>83</v>
      </c>
      <c r="AW144" s="13" t="s">
        <v>35</v>
      </c>
      <c r="AX144" s="13" t="s">
        <v>75</v>
      </c>
      <c r="AY144" s="230" t="s">
        <v>115</v>
      </c>
    </row>
    <row r="145" s="13" customFormat="1">
      <c r="A145" s="13"/>
      <c r="B145" s="220"/>
      <c r="C145" s="221"/>
      <c r="D145" s="222" t="s">
        <v>123</v>
      </c>
      <c r="E145" s="223" t="s">
        <v>37</v>
      </c>
      <c r="F145" s="224" t="s">
        <v>257</v>
      </c>
      <c r="G145" s="221"/>
      <c r="H145" s="223" t="s">
        <v>37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123</v>
      </c>
      <c r="AU145" s="230" t="s">
        <v>86</v>
      </c>
      <c r="AV145" s="13" t="s">
        <v>83</v>
      </c>
      <c r="AW145" s="13" t="s">
        <v>35</v>
      </c>
      <c r="AX145" s="13" t="s">
        <v>75</v>
      </c>
      <c r="AY145" s="230" t="s">
        <v>115</v>
      </c>
    </row>
    <row r="146" s="13" customFormat="1">
      <c r="A146" s="13"/>
      <c r="B146" s="220"/>
      <c r="C146" s="221"/>
      <c r="D146" s="222" t="s">
        <v>123</v>
      </c>
      <c r="E146" s="223" t="s">
        <v>37</v>
      </c>
      <c r="F146" s="224" t="s">
        <v>258</v>
      </c>
      <c r="G146" s="221"/>
      <c r="H146" s="223" t="s">
        <v>37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123</v>
      </c>
      <c r="AU146" s="230" t="s">
        <v>86</v>
      </c>
      <c r="AV146" s="13" t="s">
        <v>83</v>
      </c>
      <c r="AW146" s="13" t="s">
        <v>35</v>
      </c>
      <c r="AX146" s="13" t="s">
        <v>75</v>
      </c>
      <c r="AY146" s="230" t="s">
        <v>115</v>
      </c>
    </row>
    <row r="147" s="13" customFormat="1">
      <c r="A147" s="13"/>
      <c r="B147" s="220"/>
      <c r="C147" s="221"/>
      <c r="D147" s="222" t="s">
        <v>123</v>
      </c>
      <c r="E147" s="223" t="s">
        <v>37</v>
      </c>
      <c r="F147" s="224" t="s">
        <v>259</v>
      </c>
      <c r="G147" s="221"/>
      <c r="H147" s="223" t="s">
        <v>37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123</v>
      </c>
      <c r="AU147" s="230" t="s">
        <v>86</v>
      </c>
      <c r="AV147" s="13" t="s">
        <v>83</v>
      </c>
      <c r="AW147" s="13" t="s">
        <v>35</v>
      </c>
      <c r="AX147" s="13" t="s">
        <v>75</v>
      </c>
      <c r="AY147" s="230" t="s">
        <v>115</v>
      </c>
    </row>
    <row r="148" s="13" customFormat="1">
      <c r="A148" s="13"/>
      <c r="B148" s="220"/>
      <c r="C148" s="221"/>
      <c r="D148" s="222" t="s">
        <v>123</v>
      </c>
      <c r="E148" s="223" t="s">
        <v>37</v>
      </c>
      <c r="F148" s="224" t="s">
        <v>260</v>
      </c>
      <c r="G148" s="221"/>
      <c r="H148" s="223" t="s">
        <v>37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0" t="s">
        <v>123</v>
      </c>
      <c r="AU148" s="230" t="s">
        <v>86</v>
      </c>
      <c r="AV148" s="13" t="s">
        <v>83</v>
      </c>
      <c r="AW148" s="13" t="s">
        <v>35</v>
      </c>
      <c r="AX148" s="13" t="s">
        <v>75</v>
      </c>
      <c r="AY148" s="230" t="s">
        <v>115</v>
      </c>
    </row>
    <row r="149" s="14" customFormat="1">
      <c r="A149" s="14"/>
      <c r="B149" s="231"/>
      <c r="C149" s="232"/>
      <c r="D149" s="222" t="s">
        <v>123</v>
      </c>
      <c r="E149" s="233" t="s">
        <v>37</v>
      </c>
      <c r="F149" s="234" t="s">
        <v>83</v>
      </c>
      <c r="G149" s="232"/>
      <c r="H149" s="235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123</v>
      </c>
      <c r="AU149" s="241" t="s">
        <v>86</v>
      </c>
      <c r="AV149" s="14" t="s">
        <v>86</v>
      </c>
      <c r="AW149" s="14" t="s">
        <v>35</v>
      </c>
      <c r="AX149" s="14" t="s">
        <v>83</v>
      </c>
      <c r="AY149" s="241" t="s">
        <v>115</v>
      </c>
    </row>
    <row r="150" s="2" customFormat="1" ht="16.5" customHeight="1">
      <c r="A150" s="38"/>
      <c r="B150" s="39"/>
      <c r="C150" s="206" t="s">
        <v>261</v>
      </c>
      <c r="D150" s="206" t="s">
        <v>117</v>
      </c>
      <c r="E150" s="207" t="s">
        <v>262</v>
      </c>
      <c r="F150" s="208" t="s">
        <v>263</v>
      </c>
      <c r="G150" s="209" t="s">
        <v>170</v>
      </c>
      <c r="H150" s="210">
        <v>1</v>
      </c>
      <c r="I150" s="211"/>
      <c r="J150" s="212">
        <f>ROUND(I150*H150,2)</f>
        <v>0</v>
      </c>
      <c r="K150" s="213"/>
      <c r="L150" s="44"/>
      <c r="M150" s="214" t="s">
        <v>37</v>
      </c>
      <c r="N150" s="215" t="s">
        <v>48</v>
      </c>
      <c r="O150" s="85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8" t="s">
        <v>199</v>
      </c>
      <c r="AT150" s="218" t="s">
        <v>117</v>
      </c>
      <c r="AU150" s="218" t="s">
        <v>86</v>
      </c>
      <c r="AY150" s="17" t="s">
        <v>115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7" t="s">
        <v>121</v>
      </c>
      <c r="BK150" s="219">
        <f>ROUND(I150*H150,2)</f>
        <v>0</v>
      </c>
      <c r="BL150" s="17" t="s">
        <v>199</v>
      </c>
      <c r="BM150" s="218" t="s">
        <v>264</v>
      </c>
    </row>
    <row r="151" s="13" customFormat="1">
      <c r="A151" s="13"/>
      <c r="B151" s="220"/>
      <c r="C151" s="221"/>
      <c r="D151" s="222" t="s">
        <v>123</v>
      </c>
      <c r="E151" s="223" t="s">
        <v>37</v>
      </c>
      <c r="F151" s="224" t="s">
        <v>265</v>
      </c>
      <c r="G151" s="221"/>
      <c r="H151" s="223" t="s">
        <v>37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0" t="s">
        <v>123</v>
      </c>
      <c r="AU151" s="230" t="s">
        <v>86</v>
      </c>
      <c r="AV151" s="13" t="s">
        <v>83</v>
      </c>
      <c r="AW151" s="13" t="s">
        <v>35</v>
      </c>
      <c r="AX151" s="13" t="s">
        <v>75</v>
      </c>
      <c r="AY151" s="230" t="s">
        <v>115</v>
      </c>
    </row>
    <row r="152" s="13" customFormat="1">
      <c r="A152" s="13"/>
      <c r="B152" s="220"/>
      <c r="C152" s="221"/>
      <c r="D152" s="222" t="s">
        <v>123</v>
      </c>
      <c r="E152" s="223" t="s">
        <v>37</v>
      </c>
      <c r="F152" s="224" t="s">
        <v>266</v>
      </c>
      <c r="G152" s="221"/>
      <c r="H152" s="223" t="s">
        <v>37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123</v>
      </c>
      <c r="AU152" s="230" t="s">
        <v>86</v>
      </c>
      <c r="AV152" s="13" t="s">
        <v>83</v>
      </c>
      <c r="AW152" s="13" t="s">
        <v>35</v>
      </c>
      <c r="AX152" s="13" t="s">
        <v>75</v>
      </c>
      <c r="AY152" s="230" t="s">
        <v>115</v>
      </c>
    </row>
    <row r="153" s="13" customFormat="1">
      <c r="A153" s="13"/>
      <c r="B153" s="220"/>
      <c r="C153" s="221"/>
      <c r="D153" s="222" t="s">
        <v>123</v>
      </c>
      <c r="E153" s="223" t="s">
        <v>37</v>
      </c>
      <c r="F153" s="224" t="s">
        <v>267</v>
      </c>
      <c r="G153" s="221"/>
      <c r="H153" s="223" t="s">
        <v>37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0" t="s">
        <v>123</v>
      </c>
      <c r="AU153" s="230" t="s">
        <v>86</v>
      </c>
      <c r="AV153" s="13" t="s">
        <v>83</v>
      </c>
      <c r="AW153" s="13" t="s">
        <v>35</v>
      </c>
      <c r="AX153" s="13" t="s">
        <v>75</v>
      </c>
      <c r="AY153" s="230" t="s">
        <v>115</v>
      </c>
    </row>
    <row r="154" s="14" customFormat="1">
      <c r="A154" s="14"/>
      <c r="B154" s="231"/>
      <c r="C154" s="232"/>
      <c r="D154" s="222" t="s">
        <v>123</v>
      </c>
      <c r="E154" s="233" t="s">
        <v>37</v>
      </c>
      <c r="F154" s="234" t="s">
        <v>83</v>
      </c>
      <c r="G154" s="232"/>
      <c r="H154" s="235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1" t="s">
        <v>123</v>
      </c>
      <c r="AU154" s="241" t="s">
        <v>86</v>
      </c>
      <c r="AV154" s="14" t="s">
        <v>86</v>
      </c>
      <c r="AW154" s="14" t="s">
        <v>35</v>
      </c>
      <c r="AX154" s="14" t="s">
        <v>83</v>
      </c>
      <c r="AY154" s="241" t="s">
        <v>115</v>
      </c>
    </row>
    <row r="155" s="2" customFormat="1" ht="24.15" customHeight="1">
      <c r="A155" s="38"/>
      <c r="B155" s="39"/>
      <c r="C155" s="206" t="s">
        <v>268</v>
      </c>
      <c r="D155" s="206" t="s">
        <v>117</v>
      </c>
      <c r="E155" s="207" t="s">
        <v>269</v>
      </c>
      <c r="F155" s="208" t="s">
        <v>270</v>
      </c>
      <c r="G155" s="209" t="s">
        <v>170</v>
      </c>
      <c r="H155" s="210">
        <v>1</v>
      </c>
      <c r="I155" s="211"/>
      <c r="J155" s="212">
        <f>ROUND(I155*H155,2)</f>
        <v>0</v>
      </c>
      <c r="K155" s="213"/>
      <c r="L155" s="44"/>
      <c r="M155" s="214" t="s">
        <v>37</v>
      </c>
      <c r="N155" s="215" t="s">
        <v>48</v>
      </c>
      <c r="O155" s="85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8" t="s">
        <v>199</v>
      </c>
      <c r="AT155" s="218" t="s">
        <v>117</v>
      </c>
      <c r="AU155" s="218" t="s">
        <v>86</v>
      </c>
      <c r="AY155" s="17" t="s">
        <v>115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7" t="s">
        <v>121</v>
      </c>
      <c r="BK155" s="219">
        <f>ROUND(I155*H155,2)</f>
        <v>0</v>
      </c>
      <c r="BL155" s="17" t="s">
        <v>199</v>
      </c>
      <c r="BM155" s="218" t="s">
        <v>271</v>
      </c>
    </row>
    <row r="156" s="2" customFormat="1">
      <c r="A156" s="38"/>
      <c r="B156" s="39"/>
      <c r="C156" s="40"/>
      <c r="D156" s="222" t="s">
        <v>130</v>
      </c>
      <c r="E156" s="40"/>
      <c r="F156" s="242" t="s">
        <v>272</v>
      </c>
      <c r="G156" s="40"/>
      <c r="H156" s="40"/>
      <c r="I156" s="243"/>
      <c r="J156" s="40"/>
      <c r="K156" s="40"/>
      <c r="L156" s="44"/>
      <c r="M156" s="244"/>
      <c r="N156" s="245"/>
      <c r="O156" s="85"/>
      <c r="P156" s="85"/>
      <c r="Q156" s="85"/>
      <c r="R156" s="85"/>
      <c r="S156" s="85"/>
      <c r="T156" s="86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130</v>
      </c>
      <c r="AU156" s="17" t="s">
        <v>86</v>
      </c>
    </row>
    <row r="157" s="13" customFormat="1">
      <c r="A157" s="13"/>
      <c r="B157" s="220"/>
      <c r="C157" s="221"/>
      <c r="D157" s="222" t="s">
        <v>123</v>
      </c>
      <c r="E157" s="223" t="s">
        <v>37</v>
      </c>
      <c r="F157" s="224" t="s">
        <v>273</v>
      </c>
      <c r="G157" s="221"/>
      <c r="H157" s="223" t="s">
        <v>37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0" t="s">
        <v>123</v>
      </c>
      <c r="AU157" s="230" t="s">
        <v>86</v>
      </c>
      <c r="AV157" s="13" t="s">
        <v>83</v>
      </c>
      <c r="AW157" s="13" t="s">
        <v>35</v>
      </c>
      <c r="AX157" s="13" t="s">
        <v>75</v>
      </c>
      <c r="AY157" s="230" t="s">
        <v>115</v>
      </c>
    </row>
    <row r="158" s="14" customFormat="1">
      <c r="A158" s="14"/>
      <c r="B158" s="231"/>
      <c r="C158" s="232"/>
      <c r="D158" s="222" t="s">
        <v>123</v>
      </c>
      <c r="E158" s="233" t="s">
        <v>37</v>
      </c>
      <c r="F158" s="234" t="s">
        <v>83</v>
      </c>
      <c r="G158" s="232"/>
      <c r="H158" s="235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1" t="s">
        <v>123</v>
      </c>
      <c r="AU158" s="241" t="s">
        <v>86</v>
      </c>
      <c r="AV158" s="14" t="s">
        <v>86</v>
      </c>
      <c r="AW158" s="14" t="s">
        <v>35</v>
      </c>
      <c r="AX158" s="14" t="s">
        <v>83</v>
      </c>
      <c r="AY158" s="241" t="s">
        <v>115</v>
      </c>
    </row>
    <row r="159" s="2" customFormat="1" ht="33" customHeight="1">
      <c r="A159" s="38"/>
      <c r="B159" s="39"/>
      <c r="C159" s="206" t="s">
        <v>274</v>
      </c>
      <c r="D159" s="206" t="s">
        <v>117</v>
      </c>
      <c r="E159" s="207" t="s">
        <v>275</v>
      </c>
      <c r="F159" s="208" t="s">
        <v>276</v>
      </c>
      <c r="G159" s="209" t="s">
        <v>170</v>
      </c>
      <c r="H159" s="210">
        <v>1</v>
      </c>
      <c r="I159" s="211"/>
      <c r="J159" s="212">
        <f>ROUND(I159*H159,2)</f>
        <v>0</v>
      </c>
      <c r="K159" s="213"/>
      <c r="L159" s="44"/>
      <c r="M159" s="214" t="s">
        <v>37</v>
      </c>
      <c r="N159" s="215" t="s">
        <v>48</v>
      </c>
      <c r="O159" s="85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8" t="s">
        <v>199</v>
      </c>
      <c r="AT159" s="218" t="s">
        <v>117</v>
      </c>
      <c r="AU159" s="218" t="s">
        <v>86</v>
      </c>
      <c r="AY159" s="17" t="s">
        <v>115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7" t="s">
        <v>121</v>
      </c>
      <c r="BK159" s="219">
        <f>ROUND(I159*H159,2)</f>
        <v>0</v>
      </c>
      <c r="BL159" s="17" t="s">
        <v>199</v>
      </c>
      <c r="BM159" s="218" t="s">
        <v>277</v>
      </c>
    </row>
    <row r="160" s="13" customFormat="1">
      <c r="A160" s="13"/>
      <c r="B160" s="220"/>
      <c r="C160" s="221"/>
      <c r="D160" s="222" t="s">
        <v>123</v>
      </c>
      <c r="E160" s="223" t="s">
        <v>37</v>
      </c>
      <c r="F160" s="224" t="s">
        <v>278</v>
      </c>
      <c r="G160" s="221"/>
      <c r="H160" s="223" t="s">
        <v>37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123</v>
      </c>
      <c r="AU160" s="230" t="s">
        <v>86</v>
      </c>
      <c r="AV160" s="13" t="s">
        <v>83</v>
      </c>
      <c r="AW160" s="13" t="s">
        <v>35</v>
      </c>
      <c r="AX160" s="13" t="s">
        <v>75</v>
      </c>
      <c r="AY160" s="230" t="s">
        <v>115</v>
      </c>
    </row>
    <row r="161" s="13" customFormat="1">
      <c r="A161" s="13"/>
      <c r="B161" s="220"/>
      <c r="C161" s="221"/>
      <c r="D161" s="222" t="s">
        <v>123</v>
      </c>
      <c r="E161" s="223" t="s">
        <v>37</v>
      </c>
      <c r="F161" s="224" t="s">
        <v>279</v>
      </c>
      <c r="G161" s="221"/>
      <c r="H161" s="223" t="s">
        <v>37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0" t="s">
        <v>123</v>
      </c>
      <c r="AU161" s="230" t="s">
        <v>86</v>
      </c>
      <c r="AV161" s="13" t="s">
        <v>83</v>
      </c>
      <c r="AW161" s="13" t="s">
        <v>35</v>
      </c>
      <c r="AX161" s="13" t="s">
        <v>75</v>
      </c>
      <c r="AY161" s="230" t="s">
        <v>115</v>
      </c>
    </row>
    <row r="162" s="14" customFormat="1">
      <c r="A162" s="14"/>
      <c r="B162" s="231"/>
      <c r="C162" s="232"/>
      <c r="D162" s="222" t="s">
        <v>123</v>
      </c>
      <c r="E162" s="233" t="s">
        <v>37</v>
      </c>
      <c r="F162" s="234" t="s">
        <v>83</v>
      </c>
      <c r="G162" s="232"/>
      <c r="H162" s="235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123</v>
      </c>
      <c r="AU162" s="241" t="s">
        <v>86</v>
      </c>
      <c r="AV162" s="14" t="s">
        <v>86</v>
      </c>
      <c r="AW162" s="14" t="s">
        <v>35</v>
      </c>
      <c r="AX162" s="14" t="s">
        <v>83</v>
      </c>
      <c r="AY162" s="241" t="s">
        <v>115</v>
      </c>
    </row>
    <row r="163" s="2" customFormat="1" ht="33" customHeight="1">
      <c r="A163" s="38"/>
      <c r="B163" s="39"/>
      <c r="C163" s="206" t="s">
        <v>280</v>
      </c>
      <c r="D163" s="206" t="s">
        <v>117</v>
      </c>
      <c r="E163" s="207" t="s">
        <v>281</v>
      </c>
      <c r="F163" s="208" t="s">
        <v>282</v>
      </c>
      <c r="G163" s="209" t="s">
        <v>170</v>
      </c>
      <c r="H163" s="210">
        <v>1</v>
      </c>
      <c r="I163" s="211"/>
      <c r="J163" s="212">
        <f>ROUND(I163*H163,2)</f>
        <v>0</v>
      </c>
      <c r="K163" s="213"/>
      <c r="L163" s="44"/>
      <c r="M163" s="214" t="s">
        <v>37</v>
      </c>
      <c r="N163" s="215" t="s">
        <v>48</v>
      </c>
      <c r="O163" s="85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8" t="s">
        <v>199</v>
      </c>
      <c r="AT163" s="218" t="s">
        <v>117</v>
      </c>
      <c r="AU163" s="218" t="s">
        <v>86</v>
      </c>
      <c r="AY163" s="17" t="s">
        <v>115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7" t="s">
        <v>121</v>
      </c>
      <c r="BK163" s="219">
        <f>ROUND(I163*H163,2)</f>
        <v>0</v>
      </c>
      <c r="BL163" s="17" t="s">
        <v>199</v>
      </c>
      <c r="BM163" s="218" t="s">
        <v>283</v>
      </c>
    </row>
    <row r="164" s="2" customFormat="1" ht="16.5" customHeight="1">
      <c r="A164" s="38"/>
      <c r="B164" s="39"/>
      <c r="C164" s="206" t="s">
        <v>284</v>
      </c>
      <c r="D164" s="206" t="s">
        <v>117</v>
      </c>
      <c r="E164" s="207" t="s">
        <v>285</v>
      </c>
      <c r="F164" s="208" t="s">
        <v>286</v>
      </c>
      <c r="G164" s="209" t="s">
        <v>170</v>
      </c>
      <c r="H164" s="210">
        <v>1</v>
      </c>
      <c r="I164" s="211"/>
      <c r="J164" s="212">
        <f>ROUND(I164*H164,2)</f>
        <v>0</v>
      </c>
      <c r="K164" s="213"/>
      <c r="L164" s="44"/>
      <c r="M164" s="214" t="s">
        <v>37</v>
      </c>
      <c r="N164" s="215" t="s">
        <v>48</v>
      </c>
      <c r="O164" s="85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8" t="s">
        <v>199</v>
      </c>
      <c r="AT164" s="218" t="s">
        <v>117</v>
      </c>
      <c r="AU164" s="218" t="s">
        <v>86</v>
      </c>
      <c r="AY164" s="17" t="s">
        <v>115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7" t="s">
        <v>121</v>
      </c>
      <c r="BK164" s="219">
        <f>ROUND(I164*H164,2)</f>
        <v>0</v>
      </c>
      <c r="BL164" s="17" t="s">
        <v>199</v>
      </c>
      <c r="BM164" s="218" t="s">
        <v>287</v>
      </c>
    </row>
    <row r="165" s="14" customFormat="1">
      <c r="A165" s="14"/>
      <c r="B165" s="231"/>
      <c r="C165" s="232"/>
      <c r="D165" s="222" t="s">
        <v>123</v>
      </c>
      <c r="E165" s="233" t="s">
        <v>37</v>
      </c>
      <c r="F165" s="234" t="s">
        <v>83</v>
      </c>
      <c r="G165" s="232"/>
      <c r="H165" s="235">
        <v>1</v>
      </c>
      <c r="I165" s="236"/>
      <c r="J165" s="232"/>
      <c r="K165" s="232"/>
      <c r="L165" s="237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1" t="s">
        <v>123</v>
      </c>
      <c r="AU165" s="241" t="s">
        <v>86</v>
      </c>
      <c r="AV165" s="14" t="s">
        <v>86</v>
      </c>
      <c r="AW165" s="14" t="s">
        <v>35</v>
      </c>
      <c r="AX165" s="14" t="s">
        <v>83</v>
      </c>
      <c r="AY165" s="241" t="s">
        <v>115</v>
      </c>
    </row>
    <row r="166" s="2" customFormat="1" ht="6.96" customHeight="1">
      <c r="A166" s="38"/>
      <c r="B166" s="60"/>
      <c r="C166" s="61"/>
      <c r="D166" s="61"/>
      <c r="E166" s="61"/>
      <c r="F166" s="61"/>
      <c r="G166" s="61"/>
      <c r="H166" s="61"/>
      <c r="I166" s="61"/>
      <c r="J166" s="61"/>
      <c r="K166" s="61"/>
      <c r="L166" s="44"/>
      <c r="M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</sheetData>
  <sheetProtection sheet="1" autoFilter="0" formatColumns="0" formatRows="0" objects="1" scenarios="1" spinCount="100000" saltValue="ruD9IpYbX+yEtwSsrUEcGQ7GziRpzX57H9xyS1WdzzzmD7D1tQrW361ZbF3148aDuARgUxhm7H9v+9V3rwdpOQ==" hashValue="D4lpAl+ytMxC5v/ZQlma8Jc2sMM/lxw3dSsNFSPNizuEs7M2HbJ9LpJRMxE4Vk/IVp48i122GgotbTICBTeXkw==" algorithmName="SHA-512" password="CC35"/>
  <autoFilter ref="C83:K16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2025-06-27T09:12:12Z</dcterms:created>
  <dcterms:modified xsi:type="dcterms:W3CDTF">2025-06-27T09:12:14Z</dcterms:modified>
</cp:coreProperties>
</file>